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04" activeTab="6"/>
  </bookViews>
  <sheets>
    <sheet name="Новосибирск" sheetId="1" r:id="rId1"/>
    <sheet name="Новосибирск (ПК)" sheetId="7" r:id="rId2"/>
    <sheet name="Новосибирск (МСК)" sheetId="6" r:id="rId3"/>
    <sheet name="Новосибирск (оргтехника)" sheetId="8" r:id="rId4"/>
    <sheet name="Новосибирск (Пенза)" sheetId="5" r:id="rId5"/>
    <sheet name="Хабаровск" sheetId="2" r:id="rId6"/>
    <sheet name="Камчатка" sheetId="9" r:id="rId7"/>
    <sheet name="Южно-Сахалинск" sheetId="3" r:id="rId8"/>
  </sheets>
  <definedNames>
    <definedName name="_xlnm._FilterDatabase" localSheetId="6" hidden="1">Камчатка!$A$13:$H$218</definedName>
    <definedName name="_xlnm._FilterDatabase" localSheetId="0" hidden="1">Новосибирск!$A$13:$K$95</definedName>
    <definedName name="_xlnm._FilterDatabase" localSheetId="2" hidden="1">'Новосибирск (МСК)'!$A$12:$K$12</definedName>
    <definedName name="_xlnm._FilterDatabase" localSheetId="3" hidden="1">'Новосибирск (оргтехника)'!$A$10:$F$29</definedName>
    <definedName name="_xlnm._FilterDatabase" localSheetId="4" hidden="1">'Новосибирск (Пенза)'!$A$1:$G$1004</definedName>
    <definedName name="_xlnm._FilterDatabase" localSheetId="1" hidden="1">'Новосибирск (ПК)'!$A$12:$G$56</definedName>
    <definedName name="_xlnm._FilterDatabase" localSheetId="5" hidden="1">Хабаровск!$A$13:$J$478</definedName>
    <definedName name="_xlnm._FilterDatabase" localSheetId="7" hidden="1">'Южно-Сахалинск'!$A$1:$F$134</definedName>
  </definedNames>
  <calcPr calcId="152511"/>
</workbook>
</file>

<file path=xl/calcChain.xml><?xml version="1.0" encoding="utf-8"?>
<calcChain xmlns="http://schemas.openxmlformats.org/spreadsheetml/2006/main">
  <c r="F430" i="2" l="1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154" i="9" l="1"/>
  <c r="F123" i="1" l="1"/>
  <c r="C44" i="7"/>
  <c r="C100" i="5" l="1"/>
  <c r="C115" i="2" l="1"/>
  <c r="C23" i="8" l="1"/>
  <c r="C125" i="2" l="1"/>
  <c r="C44" i="2" l="1"/>
  <c r="C14" i="1" l="1"/>
  <c r="F114" i="1" l="1"/>
  <c r="F115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4" i="1"/>
  <c r="F195" i="1"/>
  <c r="F196" i="1"/>
  <c r="F197" i="1"/>
  <c r="F198" i="1"/>
  <c r="F199" i="1"/>
  <c r="F113" i="1"/>
  <c r="C43" i="7" l="1"/>
  <c r="C93" i="1"/>
  <c r="C97" i="1"/>
  <c r="F197" i="2" l="1"/>
  <c r="F196" i="2"/>
  <c r="C169" i="2"/>
  <c r="C132" i="2"/>
  <c r="C47" i="2"/>
  <c r="C45" i="2"/>
  <c r="C43" i="2"/>
  <c r="C20" i="8" l="1"/>
  <c r="C428" i="2" l="1"/>
  <c r="F428" i="2" s="1"/>
  <c r="C21" i="7" l="1"/>
  <c r="C308" i="2" l="1"/>
  <c r="C80" i="1" l="1"/>
  <c r="C75" i="2" l="1"/>
  <c r="F425" i="2"/>
  <c r="C423" i="2"/>
  <c r="F423" i="2" s="1"/>
  <c r="F422" i="2"/>
  <c r="F421" i="2"/>
  <c r="F419" i="2"/>
  <c r="F418" i="2"/>
  <c r="F417" i="2"/>
  <c r="F416" i="2"/>
  <c r="F415" i="2"/>
  <c r="F414" i="2"/>
  <c r="F412" i="2"/>
  <c r="F411" i="2"/>
  <c r="F410" i="2"/>
  <c r="A410" i="2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F409" i="2"/>
  <c r="C223" i="2" l="1"/>
  <c r="C315" i="2"/>
  <c r="C314" i="2"/>
  <c r="C313" i="2"/>
  <c r="C312" i="2"/>
  <c r="C311" i="2"/>
  <c r="C256" i="2"/>
  <c r="C109" i="5" l="1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10" i="5"/>
  <c r="F111" i="5"/>
  <c r="F112" i="5"/>
  <c r="F113" i="5"/>
  <c r="F114" i="5"/>
  <c r="F115" i="5"/>
  <c r="F116" i="5"/>
  <c r="F117" i="5"/>
  <c r="F118" i="5"/>
  <c r="F119" i="5"/>
  <c r="F120" i="5"/>
  <c r="F71" i="5"/>
  <c r="C374" i="2" l="1"/>
  <c r="C16" i="8" l="1"/>
  <c r="F33" i="5" l="1"/>
  <c r="F401" i="2" l="1"/>
  <c r="F402" i="2"/>
  <c r="F403" i="2"/>
  <c r="F404" i="2"/>
  <c r="F405" i="2"/>
  <c r="F406" i="2"/>
  <c r="F407" i="2"/>
  <c r="F400" i="2"/>
  <c r="C148" i="2" l="1"/>
  <c r="F69" i="5" l="1"/>
  <c r="E67" i="5"/>
  <c r="F63" i="5"/>
  <c r="F64" i="5"/>
  <c r="F65" i="5"/>
  <c r="F66" i="5"/>
  <c r="F68" i="5"/>
  <c r="C360" i="2"/>
  <c r="C39" i="1" l="1"/>
  <c r="F398" i="2" l="1"/>
  <c r="F399" i="2"/>
  <c r="F15" i="9" l="1"/>
  <c r="F16" i="9"/>
  <c r="F17" i="9"/>
  <c r="F18" i="9"/>
  <c r="F19" i="9"/>
  <c r="F20" i="9"/>
  <c r="F21" i="9"/>
  <c r="F22" i="9"/>
  <c r="F23" i="9"/>
  <c r="F24" i="9"/>
  <c r="F25" i="9"/>
  <c r="F26" i="9"/>
  <c r="F28" i="9"/>
  <c r="F29" i="9"/>
  <c r="F30" i="9"/>
  <c r="F31" i="9"/>
  <c r="F32" i="9"/>
  <c r="F33" i="9"/>
  <c r="F34" i="9"/>
  <c r="F35" i="9"/>
  <c r="F36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5" i="9"/>
  <c r="F156" i="9"/>
  <c r="F157" i="9"/>
  <c r="F158" i="9"/>
  <c r="F161" i="9"/>
  <c r="F162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14" i="9"/>
  <c r="F218" i="9" l="1"/>
  <c r="F20" i="8" l="1"/>
  <c r="F21" i="8"/>
  <c r="F23" i="8"/>
  <c r="F24" i="8"/>
  <c r="F25" i="8"/>
  <c r="F27" i="8"/>
  <c r="F22" i="8"/>
  <c r="F117" i="2" l="1"/>
  <c r="F309" i="2" l="1"/>
  <c r="F310" i="2"/>
  <c r="F308" i="2"/>
  <c r="C124" i="2" l="1"/>
  <c r="C96" i="1" l="1"/>
  <c r="C21" i="1"/>
  <c r="C37" i="6"/>
  <c r="F81" i="1" l="1"/>
  <c r="F34" i="5" l="1"/>
  <c r="F35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14" i="1" l="1"/>
  <c r="F15" i="1"/>
  <c r="F16" i="1"/>
  <c r="F17" i="1"/>
  <c r="F19" i="1"/>
  <c r="F20" i="1"/>
  <c r="F22" i="1"/>
  <c r="F23" i="1"/>
  <c r="F24" i="1"/>
  <c r="F25" i="1"/>
  <c r="F26" i="1"/>
  <c r="F28" i="1"/>
  <c r="F30" i="1"/>
  <c r="F32" i="1"/>
  <c r="F34" i="1"/>
  <c r="F36" i="1"/>
  <c r="F39" i="1"/>
  <c r="F42" i="1"/>
  <c r="F44" i="1"/>
  <c r="F47" i="1"/>
  <c r="F50" i="1"/>
  <c r="F52" i="1"/>
  <c r="F53" i="1"/>
  <c r="F55" i="1"/>
  <c r="F56" i="1"/>
  <c r="F57" i="1"/>
  <c r="F59" i="1"/>
  <c r="F60" i="1"/>
  <c r="F61" i="1"/>
  <c r="F62" i="1"/>
  <c r="F63" i="1"/>
  <c r="F64" i="1"/>
  <c r="F65" i="1"/>
  <c r="F66" i="1"/>
  <c r="F67" i="1"/>
  <c r="F70" i="1"/>
  <c r="F71" i="1"/>
  <c r="F72" i="1"/>
  <c r="F75" i="1"/>
  <c r="F76" i="1"/>
  <c r="F77" i="1"/>
  <c r="F78" i="1"/>
  <c r="F79" i="1"/>
  <c r="F80" i="1"/>
  <c r="F83" i="1"/>
  <c r="F84" i="1"/>
  <c r="F85" i="1"/>
  <c r="F86" i="1"/>
  <c r="F87" i="1"/>
  <c r="F88" i="1"/>
  <c r="F89" i="1"/>
  <c r="F90" i="1"/>
  <c r="F91" i="1"/>
  <c r="F93" i="1"/>
  <c r="F96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334" i="2" l="1"/>
  <c r="F335" i="2"/>
  <c r="F336" i="2"/>
  <c r="F337" i="2"/>
  <c r="F338" i="2"/>
  <c r="F339" i="2"/>
  <c r="F340" i="2"/>
  <c r="F341" i="2"/>
  <c r="F342" i="2"/>
  <c r="F343" i="2"/>
  <c r="F344" i="2"/>
  <c r="F333" i="2"/>
  <c r="F324" i="2"/>
  <c r="F325" i="2"/>
  <c r="F326" i="2"/>
  <c r="F327" i="2"/>
  <c r="F330" i="2"/>
  <c r="F331" i="2"/>
  <c r="F332" i="2"/>
  <c r="F322" i="2"/>
  <c r="C323" i="2"/>
  <c r="F323" i="2" s="1"/>
  <c r="C172" i="2"/>
  <c r="C22" i="7" l="1"/>
  <c r="C16" i="7"/>
  <c r="F260" i="2" l="1"/>
  <c r="C262" i="2"/>
  <c r="F262" i="2" s="1"/>
  <c r="F13" i="5" l="1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3" i="5" l="1"/>
  <c r="A34" i="5" s="1"/>
  <c r="A35" i="5" s="1"/>
  <c r="A36" i="5" s="1"/>
  <c r="A37" i="5" s="1"/>
  <c r="C257" i="2"/>
  <c r="C164" i="2"/>
  <c r="C127" i="2"/>
  <c r="C123" i="2"/>
  <c r="C261" i="2"/>
  <c r="F261" i="2" s="1"/>
  <c r="C26" i="2"/>
  <c r="C352" i="2"/>
  <c r="A38" i="5" l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F19" i="8"/>
  <c r="F18" i="8"/>
  <c r="F11" i="8"/>
  <c r="F12" i="8"/>
  <c r="F13" i="8"/>
  <c r="F14" i="8"/>
  <c r="F15" i="8"/>
  <c r="E45" i="6" l="1"/>
  <c r="E46" i="6"/>
  <c r="F17" i="8" l="1"/>
  <c r="F16" i="8"/>
  <c r="F28" i="8"/>
  <c r="F29" i="8" l="1"/>
  <c r="C41" i="2" l="1"/>
  <c r="C165" i="2"/>
  <c r="C186" i="2" l="1"/>
  <c r="C69" i="6"/>
  <c r="C72" i="6"/>
  <c r="C63" i="6"/>
  <c r="C55" i="3" l="1"/>
  <c r="C54" i="3"/>
  <c r="C53" i="3"/>
  <c r="C38" i="3"/>
  <c r="C163" i="2" l="1"/>
  <c r="F367" i="2" l="1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66" i="2"/>
  <c r="F16" i="7" l="1"/>
  <c r="F17" i="7"/>
  <c r="F18" i="7"/>
  <c r="F19" i="7"/>
  <c r="F20" i="7"/>
  <c r="F21" i="7"/>
  <c r="F22" i="7"/>
  <c r="F23" i="7"/>
  <c r="F24" i="7"/>
  <c r="F29" i="7"/>
  <c r="F13" i="7"/>
  <c r="F14" i="7"/>
  <c r="F15" i="7"/>
  <c r="F56" i="7" l="1"/>
  <c r="F17" i="2"/>
  <c r="F18" i="2"/>
  <c r="F19" i="2"/>
  <c r="F20" i="2"/>
  <c r="F21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41" i="2"/>
  <c r="F43" i="2"/>
  <c r="F45" i="2"/>
  <c r="F46" i="2"/>
  <c r="F47" i="2"/>
  <c r="F50" i="2"/>
  <c r="F52" i="2"/>
  <c r="F53" i="2"/>
  <c r="F54" i="2"/>
  <c r="F55" i="2"/>
  <c r="F56" i="2"/>
  <c r="F57" i="2"/>
  <c r="F58" i="2"/>
  <c r="F61" i="2"/>
  <c r="F62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5" i="2"/>
  <c r="F106" i="2"/>
  <c r="F107" i="2"/>
  <c r="F108" i="2"/>
  <c r="F109" i="2"/>
  <c r="F110" i="2"/>
  <c r="F113" i="2"/>
  <c r="F114" i="2"/>
  <c r="F115" i="2"/>
  <c r="F118" i="2"/>
  <c r="F119" i="2"/>
  <c r="F121" i="2"/>
  <c r="F122" i="2"/>
  <c r="F123" i="2"/>
  <c r="F124" i="2"/>
  <c r="F126" i="2"/>
  <c r="F127" i="2"/>
  <c r="F128" i="2"/>
  <c r="F129" i="2"/>
  <c r="F131" i="2"/>
  <c r="F132" i="2"/>
  <c r="F133" i="2"/>
  <c r="F134" i="2"/>
  <c r="F136" i="2"/>
  <c r="F137" i="2"/>
  <c r="F138" i="2"/>
  <c r="F141" i="2"/>
  <c r="F143" i="2"/>
  <c r="F144" i="2"/>
  <c r="F146" i="2"/>
  <c r="F148" i="2"/>
  <c r="F149" i="2"/>
  <c r="F150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6" i="2"/>
  <c r="E16" i="6" l="1"/>
  <c r="E17" i="6"/>
  <c r="E18" i="6"/>
  <c r="E20" i="6"/>
  <c r="E21" i="6"/>
  <c r="E22" i="6"/>
  <c r="E23" i="6"/>
  <c r="E24" i="6"/>
  <c r="E25" i="6"/>
  <c r="E26" i="6"/>
  <c r="E27" i="6"/>
  <c r="E28" i="6"/>
  <c r="E29" i="6"/>
  <c r="E31" i="6"/>
  <c r="E32" i="6"/>
  <c r="E33" i="6"/>
  <c r="E34" i="6"/>
  <c r="E35" i="6"/>
  <c r="E36" i="6"/>
  <c r="E37" i="6"/>
  <c r="E38" i="6"/>
  <c r="E39" i="6"/>
  <c r="E40" i="6"/>
  <c r="E41" i="6"/>
  <c r="E42" i="6"/>
  <c r="E44" i="6"/>
  <c r="E47" i="6"/>
  <c r="E48" i="6"/>
  <c r="E49" i="6"/>
  <c r="E51" i="6"/>
  <c r="E52" i="6"/>
  <c r="E57" i="6"/>
  <c r="E58" i="6"/>
  <c r="E59" i="6"/>
  <c r="E61" i="6"/>
  <c r="E62" i="6"/>
  <c r="E63" i="6"/>
  <c r="E64" i="6"/>
  <c r="E65" i="6"/>
  <c r="E66" i="6"/>
  <c r="E67" i="6"/>
  <c r="E68" i="6"/>
  <c r="E69" i="6"/>
  <c r="E70" i="6"/>
  <c r="E72" i="6"/>
  <c r="E75" i="6"/>
  <c r="E76" i="6"/>
  <c r="E77" i="6"/>
  <c r="E79" i="6"/>
  <c r="E80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6" i="6"/>
  <c r="E97" i="6"/>
  <c r="E98" i="6"/>
  <c r="E99" i="6"/>
  <c r="E100" i="6"/>
  <c r="E101" i="6"/>
  <c r="E102" i="6"/>
  <c r="E103" i="6"/>
  <c r="E104" i="6"/>
  <c r="E105" i="6"/>
  <c r="E109" i="6"/>
  <c r="E110" i="6"/>
  <c r="E111" i="6"/>
  <c r="E112" i="6"/>
  <c r="E113" i="6"/>
  <c r="E114" i="6"/>
  <c r="E115" i="6" l="1"/>
  <c r="C73" i="1" l="1"/>
  <c r="F73" i="1" s="1"/>
  <c r="C94" i="1"/>
  <c r="F94" i="1" s="1"/>
  <c r="C82" i="1" l="1"/>
  <c r="F82" i="1" s="1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004" i="5" l="1"/>
  <c r="C76" i="3"/>
  <c r="G31" i="3"/>
  <c r="C31" i="3"/>
  <c r="F15" i="3" l="1"/>
  <c r="F16" i="3"/>
  <c r="F17" i="3"/>
  <c r="F18" i="3"/>
  <c r="F19" i="3"/>
  <c r="F20" i="3"/>
  <c r="F21" i="3"/>
  <c r="F22" i="3"/>
  <c r="F23" i="3"/>
  <c r="F24" i="3"/>
  <c r="F25" i="3"/>
  <c r="F27" i="3"/>
  <c r="F28" i="3"/>
  <c r="F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4" i="3"/>
  <c r="G472" i="5" l="1"/>
  <c r="G244" i="5"/>
  <c r="G888" i="5"/>
  <c r="G887" i="5"/>
  <c r="G709" i="5"/>
  <c r="C30" i="3" l="1"/>
  <c r="F30" i="3" s="1"/>
  <c r="C26" i="3"/>
  <c r="F26" i="3" s="1"/>
  <c r="A108" i="1"/>
  <c r="A109" i="1" s="1"/>
  <c r="A110" i="1" s="1"/>
  <c r="A111" i="1" s="1"/>
  <c r="F134" i="3" l="1"/>
</calcChain>
</file>

<file path=xl/sharedStrings.xml><?xml version="1.0" encoding="utf-8"?>
<sst xmlns="http://schemas.openxmlformats.org/spreadsheetml/2006/main" count="4542" uniqueCount="2437">
  <si>
    <t>Общество с ограниченной ответственностью «МЕГАОИЛ»</t>
  </si>
  <si>
    <t>630015, г. Новосибирск, проспект Дзержинского, 81/2-37</t>
  </si>
  <si>
    <t>ИНН 5406972221 ОГРН 117547602741</t>
  </si>
  <si>
    <t>Тел: +7(383) 258-38-00, 8913-769-0337</t>
  </si>
  <si>
    <t>mail: torginsk@mail.ru, Faleevmail@mail.ru</t>
  </si>
  <si>
    <t>№ п/п</t>
  </si>
  <si>
    <t>Наименование / место хранения</t>
  </si>
  <si>
    <t>Кол-во</t>
  </si>
  <si>
    <t>Ед. изм.</t>
  </si>
  <si>
    <t>Стоимость за штуку</t>
  </si>
  <si>
    <t>шт</t>
  </si>
  <si>
    <t>Информационно-измерительный комплекс (ИИКО) ВЛСТ</t>
  </si>
  <si>
    <t>335.00.009</t>
  </si>
  <si>
    <t>м2</t>
  </si>
  <si>
    <t>Лампа галогеновая 500W 230V</t>
  </si>
  <si>
    <t>Манометр МП3-УМ (1,0 МПа) М20х1,5</t>
  </si>
  <si>
    <t>Мертель шамотный МШ-28</t>
  </si>
  <si>
    <t>кг</t>
  </si>
  <si>
    <t>Огнетушитель ОУ МПП "Буран-8"</t>
  </si>
  <si>
    <t>Рукав пожарный</t>
  </si>
  <si>
    <t>Термометр биметаллический</t>
  </si>
  <si>
    <t>Трансформаторы тока коэффициент трансформации</t>
  </si>
  <si>
    <t>трансформаторов тока 1000/5</t>
  </si>
  <si>
    <t>трансформаторов тока 1500/5</t>
  </si>
  <si>
    <t>трансформаторов тока 500/5</t>
  </si>
  <si>
    <t>трансформаторов тока 600/5</t>
  </si>
  <si>
    <t>трансформаторов тока 800/5</t>
  </si>
  <si>
    <t>Узел учета (измерительный комплекс) электрической</t>
  </si>
  <si>
    <t>энергии трехфазный прямого включения</t>
  </si>
  <si>
    <t>Узел учета трехфазный трансформаторного включения до</t>
  </si>
  <si>
    <t>100А с коэффициентом трансформации ТТ-100/5</t>
  </si>
  <si>
    <t>Узел учета трехфазный трансформаторного включения</t>
  </si>
  <si>
    <t>свыше 100 А до 200А с коэффициентом трансформации ТТ-</t>
  </si>
  <si>
    <t>150/5</t>
  </si>
  <si>
    <t>200/5</t>
  </si>
  <si>
    <t>свыше 100 А до 200А с ТТ-120/5</t>
  </si>
  <si>
    <t>свыше 200 А до 400А с коэффициентом трансформации ТТ-</t>
  </si>
  <si>
    <t>300/5</t>
  </si>
  <si>
    <t>400/5</t>
  </si>
  <si>
    <t>свыше 400 А без ТТ</t>
  </si>
  <si>
    <t>Ящик</t>
  </si>
  <si>
    <t>Ящик для песка ЯП-05</t>
  </si>
  <si>
    <r>
      <t> </t>
    </r>
    <r>
      <rPr>
        <b/>
        <i/>
        <sz val="12"/>
        <color rgb="FF000000"/>
        <rFont val="Times New Roman"/>
        <family val="1"/>
        <charset val="204"/>
      </rPr>
      <t>Лот №</t>
    </r>
  </si>
  <si>
    <r>
      <t> </t>
    </r>
    <r>
      <rPr>
        <b/>
        <i/>
        <sz val="12"/>
        <color rgb="FF000000"/>
        <rFont val="Times New Roman"/>
        <family val="1"/>
        <charset val="204"/>
      </rPr>
      <t>Наименование имущества</t>
    </r>
  </si>
  <si>
    <r>
      <t> </t>
    </r>
    <r>
      <rPr>
        <b/>
        <i/>
        <sz val="12"/>
        <color rgb="FF000000"/>
        <rFont val="Times New Roman"/>
        <family val="1"/>
        <charset val="204"/>
      </rPr>
      <t>Кол-во</t>
    </r>
  </si>
  <si>
    <r>
      <t> </t>
    </r>
    <r>
      <rPr>
        <b/>
        <i/>
        <sz val="12"/>
        <color rgb="FF000000"/>
        <rFont val="Times New Roman"/>
        <family val="1"/>
        <charset val="204"/>
      </rPr>
      <t>Ед. изм.</t>
    </r>
  </si>
  <si>
    <r>
      <t> </t>
    </r>
    <r>
      <rPr>
        <b/>
        <i/>
        <sz val="12"/>
        <color rgb="FF000000"/>
        <rFont val="Times New Roman"/>
        <family val="1"/>
        <charset val="204"/>
      </rPr>
      <t>Стоимость за штуку</t>
    </r>
  </si>
  <si>
    <t>м</t>
  </si>
  <si>
    <t>13.</t>
  </si>
  <si>
    <t>Прокладка паронитовая Ду200 Ру10-40 ГОСТ 15180-86</t>
  </si>
  <si>
    <t>14.</t>
  </si>
  <si>
    <t>Прокладка паронитовая Ду300 Ру10-40</t>
  </si>
  <si>
    <t>Рукавицы х/б с брезентовым наладонником ГОСТ 12.4.010-75</t>
  </si>
  <si>
    <t>пар</t>
  </si>
  <si>
    <t>19.</t>
  </si>
  <si>
    <t>Узел учета (измерительный комплекс) электрической энергии трехфазный прямого включения</t>
  </si>
  <si>
    <t>шт шт</t>
  </si>
  <si>
    <t>pH-метр SevenGo pro SG2-ELK</t>
  </si>
  <si>
    <t>Анализатор АНИОН-7053</t>
  </si>
  <si>
    <t>Анкерный болт с гайкой</t>
  </si>
  <si>
    <t>Вальцовка серии «КО»</t>
  </si>
  <si>
    <t xml:space="preserve">Вальцовка серии «Р» </t>
  </si>
  <si>
    <t>Вальцовка серии «СТ»</t>
  </si>
  <si>
    <t>Водно-химическая экспресс-лаборатория котловая (ВХЭЛ)</t>
  </si>
  <si>
    <t>Воздуховод</t>
  </si>
  <si>
    <t>Гайка М14 ГОСТ 5927-70, ГОСТ 9064-75</t>
  </si>
  <si>
    <t>компл</t>
  </si>
  <si>
    <t>Задвижка 30с41нж Ду200 Ру16</t>
  </si>
  <si>
    <t>Задвижка 30ч6бр Ду50 Ру10</t>
  </si>
  <si>
    <t>ЗИП к насосу марки Ш, НМШ</t>
  </si>
  <si>
    <t>клапан обратный 16кч9п ДУ65 Ру25</t>
  </si>
  <si>
    <t>Комплект фрез евровагонка</t>
  </si>
  <si>
    <t>Костюм жаростойкий х/б размер 52-54 рост 182-188 ГОСТ 27575-87</t>
  </si>
  <si>
    <t>Круг отрезной 125х22 ГОСТ 21963-2002</t>
  </si>
  <si>
    <t>Круглогубцы ГОСТ 7283-93</t>
  </si>
  <si>
    <t>Наконечник сварочный М8 Ду1,6мм L-30мм</t>
  </si>
  <si>
    <t xml:space="preserve">Наконечник сварочный М8 Ду1,6мм L-30мм </t>
  </si>
  <si>
    <t>Отрезатель многобортный МТО-26-35</t>
  </si>
  <si>
    <t>Отрезатель однобортный ТО-18</t>
  </si>
  <si>
    <t>т</t>
  </si>
  <si>
    <t>Раскатник шариковый РШМ-51</t>
  </si>
  <si>
    <t>Редуктор кислородный БКО -50-12,5</t>
  </si>
  <si>
    <t>Рукав кислородный</t>
  </si>
  <si>
    <t>пог.м</t>
  </si>
  <si>
    <t xml:space="preserve">Рулетка </t>
  </si>
  <si>
    <t>Светильник РКУ 06-250-012 У1</t>
  </si>
  <si>
    <t>Секция котла КВ-0,63</t>
  </si>
  <si>
    <t>Смазка Литол</t>
  </si>
  <si>
    <t>Сменный комплект к вальцовке Р-13</t>
  </si>
  <si>
    <t>Сменный комплект к вальцовке Р-24</t>
  </si>
  <si>
    <t>Сменный комплект к вальцовке Р-32-34</t>
  </si>
  <si>
    <t>Сменный комплект к вальцовке СТ-11</t>
  </si>
  <si>
    <t>Сменный резец для МТО-26-35</t>
  </si>
  <si>
    <t>Счетчик воды Ду 50</t>
  </si>
  <si>
    <t>Тиски слесарные</t>
  </si>
  <si>
    <t>Трансформатор сварочный YOULI ВХ6-500А</t>
  </si>
  <si>
    <t>Трассотечепоисковый комплект «Успех-АТГ-410.10»</t>
  </si>
  <si>
    <t>Фильтр мазутный ФМ-25-30-65</t>
  </si>
  <si>
    <t>Фотоколориметр КФК-3-01</t>
  </si>
  <si>
    <t>Штангенциркуль ГОСТ 166-89</t>
  </si>
  <si>
    <r>
      <t> </t>
    </r>
    <r>
      <rPr>
        <b/>
        <i/>
        <sz val="12"/>
        <color rgb="FF000000"/>
        <rFont val="Times New Roman"/>
        <family val="1"/>
        <charset val="204"/>
      </rPr>
      <t>Стоимость (руб.) без НДС за штуку</t>
    </r>
  </si>
  <si>
    <t xml:space="preserve">Брюки на утепляющей прокладке размер 56-58 рост 170-176 </t>
  </si>
  <si>
    <t>Горелка газомазутная ГМГ-4м</t>
  </si>
  <si>
    <t xml:space="preserve">Информационно-измерительный комплекс (ИИКО) ВЛСТ 335.00.009 </t>
  </si>
  <si>
    <t>Информационно-измерительный комплекс (ИИКО) ВЛСТ 335.00.009</t>
  </si>
  <si>
    <t>Куртка на утепляющей прокладке размер 52-54 рост 170-176 ГОСТ 29335-92</t>
  </si>
  <si>
    <t>л</t>
  </si>
  <si>
    <t>Счетчик воды Ду 100</t>
  </si>
  <si>
    <t>Счетчик воды Ду 25</t>
  </si>
  <si>
    <t>рул</t>
  </si>
  <si>
    <t>Термометр ТЛ-2 №3 (0…+150)-1</t>
  </si>
  <si>
    <t xml:space="preserve">Фартук прорезиненный ГОСТ 12.4.029-76 </t>
  </si>
  <si>
    <t>Щит пожарный</t>
  </si>
  <si>
    <t>хабаровск ул радищева</t>
  </si>
  <si>
    <t> Стоимость, Руб.</t>
  </si>
  <si>
    <t>Выпрямитель сварочный с рб 306</t>
  </si>
  <si>
    <t>Выпрямитель сварочный ВД-309</t>
  </si>
  <si>
    <t>Клапан запорный 15б1п Ду25 Ру16</t>
  </si>
  <si>
    <t xml:space="preserve">Колено водостока </t>
  </si>
  <si>
    <t>Компрессорная станция ПКСД-5,25 А</t>
  </si>
  <si>
    <t>Лоток Л 4-8</t>
  </si>
  <si>
    <t>Лоток Л300.175.80</t>
  </si>
  <si>
    <t>Манометр  (мт-100)</t>
  </si>
  <si>
    <t>Наждачная бумага (Р80 -656, Р60-482, Р50-185)</t>
  </si>
  <si>
    <t>Оборудование контроля доступа с турникетом</t>
  </si>
  <si>
    <t>Отвод 90°133х4 ОСТ 36-42-81</t>
  </si>
  <si>
    <t>Отвод 90°133х5 ОСТ 36-42-81</t>
  </si>
  <si>
    <t>Переход ХФ 100х50 ГОСТ 5525-88</t>
  </si>
  <si>
    <t>Печь сушильная</t>
  </si>
  <si>
    <t>Плита перекрытия теплотрассы П 16-15</t>
  </si>
  <si>
    <t>Плита плоская П-8-8</t>
  </si>
  <si>
    <t>Счетчик Меркурий 230 АМ-01 трехфазный 1тариф 220/380В 5-50</t>
  </si>
  <si>
    <t>Счетчик Меркурий 230 АМ-03 трехфазный кл0,5 Тр/5А 220/380В</t>
  </si>
  <si>
    <t>Тройник фланцевый 50 ГОСТ 8948-75</t>
  </si>
  <si>
    <t>Тройник фланцевый ТФ Ду 100х100 ТУ 1468-041-50254094-2001</t>
  </si>
  <si>
    <t>Тройник фланцевый ТФ Ду 150х150х150</t>
  </si>
  <si>
    <t>Тройник фланцевый ТФ Ду 80х80х80</t>
  </si>
  <si>
    <t>хабаровск ул шкотова</t>
  </si>
  <si>
    <t>Наименование имущества</t>
  </si>
  <si>
    <t>Блок бетонный ФБС ГОСТ 13579-78 2400х300х580</t>
  </si>
  <si>
    <t>Кран шаровый приварной 11с31п Ду80 Ру25</t>
  </si>
  <si>
    <t>Лоток Л 15-8</t>
  </si>
  <si>
    <t>Лоток Л 6-8</t>
  </si>
  <si>
    <t>Лоток Л 7-8</t>
  </si>
  <si>
    <t>Плита перекрытия лотка П 5-8/2</t>
  </si>
  <si>
    <t>Плита перекрытия лотка П 7-5</t>
  </si>
  <si>
    <t>Стоимость, Руб</t>
  </si>
  <si>
    <t>Балка колосниковая</t>
  </si>
  <si>
    <t>клапан обратный 19ч21бр ДУ100 Ру16</t>
  </si>
  <si>
    <t>Маты минераловатные ГОСТ 21880-94</t>
  </si>
  <si>
    <t>м3</t>
  </si>
  <si>
    <t>Счетчик воды Ду 20</t>
  </si>
  <si>
    <t>Колба Кн-2- ГОСТ 25336-82</t>
  </si>
  <si>
    <t>Колба коническая КН-2-250-34</t>
  </si>
  <si>
    <t>Колонки Genius</t>
  </si>
  <si>
    <t>Контактор КМИ-11210 12А 230В 1р ИЭК</t>
  </si>
  <si>
    <t>Корпус Н49.948.01.00.001 к насосу К45/30</t>
  </si>
  <si>
    <t>Крем для рук</t>
  </si>
  <si>
    <t>Лампа ДРВ-500 Е40</t>
  </si>
  <si>
    <t>Лампа ДРЛ-400 Е40</t>
  </si>
  <si>
    <t>Металлорукав Р3-Ц-Х-22 У3 ТУ 4833-008-00239971-2001</t>
  </si>
  <si>
    <t>Металлорукав Р3-Ц-Х-32 У3 ТУ 4833-008-00239971-2001</t>
  </si>
  <si>
    <t>Отрезатель многооборотный МТО-44-57</t>
  </si>
  <si>
    <t>Очки защитные для сварщика</t>
  </si>
  <si>
    <t>Переходник 117х121</t>
  </si>
  <si>
    <t>Перчатки диэлектрические ГОСТ 12.4.183-91</t>
  </si>
  <si>
    <t>Пипетка 2-1-2-1 полн.сл.</t>
  </si>
  <si>
    <t>Пипетка 2-1-2-5 полн.сл.</t>
  </si>
  <si>
    <t>Плащ непромокаемый размер 48-50 рост 158-164 ГОСТ 12.4.134-83</t>
  </si>
  <si>
    <t>Подшлемник под каску</t>
  </si>
  <si>
    <t>Предохранитель ППН-33/100А  1/5</t>
  </si>
  <si>
    <t>Прокладка паронитовая Ду150 Ру10-40</t>
  </si>
  <si>
    <t>Прокладка паронитовая Ду65 Ру10-40</t>
  </si>
  <si>
    <t>Процессор в сборе</t>
  </si>
  <si>
    <t>Рубильник ЯБПВУ-1-100А</t>
  </si>
  <si>
    <t>Рулетка с лотом 20м  Р-20 УЗГ</t>
  </si>
  <si>
    <t>Ручной опрессовщик</t>
  </si>
  <si>
    <t>Самоспасатель изолирующий СПИ-20 ТУ 6-16-30-93</t>
  </si>
  <si>
    <t>Светильник РКУ 16-150-001 У1</t>
  </si>
  <si>
    <t>Сервер Proliant ТИП1</t>
  </si>
  <si>
    <t>Сервер Proliant ТИП2</t>
  </si>
  <si>
    <t>Сервер серии ОТ</t>
  </si>
  <si>
    <t>Сервер серии ОТ-Server №SA+30339</t>
  </si>
  <si>
    <t>Стекло рифленое водоуказательное № 5 ГОСТ 1663-81</t>
  </si>
  <si>
    <t>Стеллаж для цеха РМУ</t>
  </si>
  <si>
    <t>Стеллаж для электродвигателей</t>
  </si>
  <si>
    <t>Стол письменный двухтумбовый</t>
  </si>
  <si>
    <t>Счетчик Zenner WRN-NK фл. х/в ду-200</t>
  </si>
  <si>
    <t>Счетчик Zenner WRN-NK фл. х/в ду-80</t>
  </si>
  <si>
    <t>Счетчик воды Ду 125</t>
  </si>
  <si>
    <t>Счетчик воды Ду 15</t>
  </si>
  <si>
    <t>Трансформатор тока Т-0,66-У3-1000/5-0,5</t>
  </si>
  <si>
    <t>Трассотечепоисковый комплект «Успех-АТГ-410,10</t>
  </si>
  <si>
    <t>Тройник 100х100</t>
  </si>
  <si>
    <t>Тумба пристенная</t>
  </si>
  <si>
    <t>Указатель уровня жидкости 12кч11бк №4</t>
  </si>
  <si>
    <t>Устройство котлов смены трубоч. СТОК-51-01</t>
  </si>
  <si>
    <t>Фильтр Д-133 мм с пров обмоткой L=2,9 м</t>
  </si>
  <si>
    <t>Фильтр Д-159 мм с пров обмоткой L=1,5 м</t>
  </si>
  <si>
    <t>Фильтр Д-219 мм с пров обм L=2.85 м</t>
  </si>
  <si>
    <t>Фильтр Д-325 мм с пров обмоткой L=2,85 м</t>
  </si>
  <si>
    <t>Фильтр тонкой очистки топлива фронтального погрузчика Changlin ZLM30-5</t>
  </si>
  <si>
    <t>Шкаф канцелярский</t>
  </si>
  <si>
    <t>Шкаф платяной</t>
  </si>
  <si>
    <t>Шкаф пожарный</t>
  </si>
  <si>
    <t>Шкаф ШРС 1-01-5-31-УЗ-001-Узола (5х100) (ШР-11-73702-22-УЗ)</t>
  </si>
  <si>
    <t>Шкаф-буфет</t>
  </si>
  <si>
    <t>Шкаф-горка книжный</t>
  </si>
  <si>
    <t>Шпатлевка</t>
  </si>
  <si>
    <t>Шпатлевка масляно-клеевая ТУ 2388-05-02955826-99</t>
  </si>
  <si>
    <t>Шкотова</t>
  </si>
  <si>
    <t>Указатель уровня жидкости 12кч11бк №5</t>
  </si>
  <si>
    <t>Уссурийск</t>
  </si>
  <si>
    <t>Сапоги резиновые размер 38 ГОСТ 12.4.072-79</t>
  </si>
  <si>
    <t>Сапоги резиновые размер 39 ГОСТ 12.4.072-79</t>
  </si>
  <si>
    <t>г. Хабаровск (ул. Радищева)</t>
  </si>
  <si>
    <t>Тепловая пушка МАКАР ТВ-5/220К, 3/5кВт, 220В, 420 куб.м/ч*</t>
  </si>
  <si>
    <t>г. Хабаровск (Радищева)</t>
  </si>
  <si>
    <t>Вальцовка серии "КО"</t>
  </si>
  <si>
    <t>Грязевик ТС-565.00.000-13 ДУ-200</t>
  </si>
  <si>
    <t>Ящик для песка</t>
  </si>
  <si>
    <t>Торцеватель "Мангуст-2-А"</t>
  </si>
  <si>
    <t>Вальцовка серии "Р"</t>
  </si>
  <si>
    <t>Вентилятор центробежный ВЦ 14-46-4 ТУ 4861-005-</t>
  </si>
  <si>
    <t>23039329-2000</t>
  </si>
  <si>
    <t>Стоимость (руб.) за штуку</t>
  </si>
  <si>
    <t>г. Хабаровск (ул. Шкотова)</t>
  </si>
  <si>
    <t>Плита перекрытия лотка П 8-8/2</t>
  </si>
  <si>
    <t>Автоматический выключатель ВА 63 1п 16А</t>
  </si>
  <si>
    <t>Автоматический выключатель ВА 63 3п 40А с</t>
  </si>
  <si>
    <t>Блины на штангу</t>
  </si>
  <si>
    <t>Бюретка 1-1-2-25-0,1 с кр</t>
  </si>
  <si>
    <t>Вентиль чугунный муфт 15кч 18п Ду32</t>
  </si>
  <si>
    <t>Вентиль чугунный фланцевый д. 25</t>
  </si>
  <si>
    <t>Вентилятор 30ЦС-85-3000лев.</t>
  </si>
  <si>
    <t>Вентилятор ВД-2,7 Лев 2,2/3000</t>
  </si>
  <si>
    <t>Вентилятор ВР 80-75-6,3 исп.1</t>
  </si>
  <si>
    <t>Вентилятор ВЦ 14-46-4 №4 5,5кВт</t>
  </si>
  <si>
    <t>Вентилятор дутьевой ВД-2,7 с эл.двигателем 1,5/3000</t>
  </si>
  <si>
    <t>Вентилятор радиальный ВР 12-26 № 2,5</t>
  </si>
  <si>
    <t>Вентилятор радиальный ВЦ 6-28-5 сх.1</t>
  </si>
  <si>
    <t>Вентилятор центробежный 19ЦС-63  эл.дв. 11/3000</t>
  </si>
  <si>
    <t>Вентилятор центробежный ВЦ 4-70-2,5 сх.1 ТУ-4861-005-23039329-2000</t>
  </si>
  <si>
    <t>Вентилятор центробежный ВЦ 4-70-3,15 сх.1 ТУ-4861-005-23039329-2000</t>
  </si>
  <si>
    <t>Вентилятор центробежный ВЦ 4-70-5 сх.1 ТУ-4861-005-23039329-2000</t>
  </si>
  <si>
    <t>Вентилятор центробежный ВЦ 4-75-5 сх.1 ТУ-4861-004-39400557-07</t>
  </si>
  <si>
    <t>Водоводяной подогреватель ПВ168х4-1,0-РГ-z-Уз ГОСТ 27590-2005</t>
  </si>
  <si>
    <t>Водоподогреватель ВВП 02-57-4000</t>
  </si>
  <si>
    <t>Воронка В-100-150 лабораторная</t>
  </si>
  <si>
    <t>Воронка В-36-50 лабораторная</t>
  </si>
  <si>
    <t>Выключатель автоматический дифференциального тока АД-14 (25А, 30мА, 230/400В)</t>
  </si>
  <si>
    <t>Группа безопасности котла Watt KSG 30, 3 бара, 1", до 50 кВт</t>
  </si>
  <si>
    <t>Грязевик Ду 100 мм</t>
  </si>
  <si>
    <t>Грязевик Ду50 мм</t>
  </si>
  <si>
    <t>Грязевик ТС-565.00.000-12 ДУ-150</t>
  </si>
  <si>
    <t>клапан обратный 19ч21бр ДУ150 Ру16</t>
  </si>
  <si>
    <t>клапан обратный 19ч21бр ДУ80 Ру16</t>
  </si>
  <si>
    <t>Клапан предохранительный 17б5бк Ду25 РУ16</t>
  </si>
  <si>
    <t>Коврик диэлектрический 500 х 500</t>
  </si>
  <si>
    <t>Кран шаровой стальной LD Ду 65 фл.</t>
  </si>
  <si>
    <t>Кран шаровый 11Б27п1 Ду32 Ру16</t>
  </si>
  <si>
    <t>Кран шаровый 11с67п Ду25 Ру40</t>
  </si>
  <si>
    <t>Очки защитные ГОСТ 12.4.013-97</t>
  </si>
  <si>
    <t>Патрубок д. 15</t>
  </si>
  <si>
    <t>Полотенцесушитель</t>
  </si>
  <si>
    <t>Сурик железный</t>
  </si>
  <si>
    <t>Термометр ТТЖ-М исп.1 П5(0+150С)-2-240/66</t>
  </si>
  <si>
    <t>фланец 1-25-1 ГОСТ 12820-80</t>
  </si>
  <si>
    <t>фланец 1-32-1 ГОСТ 12820-80</t>
  </si>
  <si>
    <t>Шкурка шлифовальная</t>
  </si>
  <si>
    <t>Автомат ВА 47-29 10А 3ф (С)</t>
  </si>
  <si>
    <t>Автомобиль ГАЗ-66. Ю-Сах. ХРУ</t>
  </si>
  <si>
    <t>Аккумуляторная батарея 6СТ-90</t>
  </si>
  <si>
    <t>Арматура 10-Ас-III ГОСТ 5781-82</t>
  </si>
  <si>
    <t>Арматура 14-Ас-III ГОСТ 5781-82</t>
  </si>
  <si>
    <t>Асбошнур ШАОН 10 мм ГОСТ 1779-83</t>
  </si>
  <si>
    <t>Бензин автомобильный Аи-92</t>
  </si>
  <si>
    <t>Битум БН 90/30 ГОСТ 6617-76</t>
  </si>
  <si>
    <t>Вентилятор центробежный ВЦ 14-46-2,5 ТУ 4861-</t>
  </si>
  <si>
    <t>005-23039329-2000</t>
  </si>
  <si>
    <t>Вентилятор центробежный ВЦ 14-46-4 ТУ 4861-</t>
  </si>
  <si>
    <t>Вентилятор центробежный ВЦ 14-46-5 ТУ 4861-</t>
  </si>
  <si>
    <t>Вентилятор центробежный ВЦ 14-46-6,3 ТУ 4861-</t>
  </si>
  <si>
    <t>Вентилятор центробежный ВЦ 4-70-5 сх.1 ТУ- 4861-005-23039329-2000</t>
  </si>
  <si>
    <t>Ветошь</t>
  </si>
  <si>
    <t>Выключатель Р-82 ТС</t>
  </si>
  <si>
    <t>Гвозди (1,0-8,0) ТУ 14-178-357-2003</t>
  </si>
  <si>
    <t>Диск отрезной по металлу 230*22</t>
  </si>
  <si>
    <t>Дымосос дутьевой ДН-5</t>
  </si>
  <si>
    <t>Жидкость охлаждающая Тосол</t>
  </si>
  <si>
    <t>Жилет сигнальный 2 класса защиты размер 48-50</t>
  </si>
  <si>
    <t>Задвижка 30ч6бр Ду50 Ру16</t>
  </si>
  <si>
    <t>Изолента ПВХ</t>
  </si>
  <si>
    <t>Карбид</t>
  </si>
  <si>
    <t>Кирпич М-125 ГОСТ 8788-73</t>
  </si>
  <si>
    <t>Клапан предохранительный 17с28нж Ду50 Ру16</t>
  </si>
  <si>
    <t>Клапан предохранительный СППК5Р 100-16</t>
  </si>
  <si>
    <t>17с6нж ТУ 3742-004-07533604-2008</t>
  </si>
  <si>
    <t>Компрессорная установка перед. К-5 инв№91</t>
  </si>
  <si>
    <t>Компьютер R-Systems 50 инв. №38 Сахал. ХРУ</t>
  </si>
  <si>
    <t>Компьютер R-Systems 50 инв. №39 Сахал. ХРУ</t>
  </si>
  <si>
    <t>Кран шар.муфт.лат.ДУ 15 РУ 16 (1/2") рычаг STI</t>
  </si>
  <si>
    <t>Кран шаровый 11Б27п1 Ду15 Ру16</t>
  </si>
  <si>
    <t>Кран шаровый муфта 11с64п Ду80 Ру25</t>
  </si>
  <si>
    <t>Кран шаровый под приварку</t>
  </si>
  <si>
    <t>11с67п2ЦП.00.1.025.080/070 Ду80/70 Ру25</t>
  </si>
  <si>
    <t>Кран шаровый приварной 11с31п Ду100 Ру25</t>
  </si>
  <si>
    <t>Кран шаровый приварной 11с31п Ду32 Ру40</t>
  </si>
  <si>
    <t>Краны шаровые стандартнопроходные муфтовые</t>
  </si>
  <si>
    <t>КШЦМ 015.040.02 Ду15 Ру40</t>
  </si>
  <si>
    <t>Лампа энергосбер. 15Вт</t>
  </si>
  <si>
    <t>Марля</t>
  </si>
  <si>
    <t>Масло индустриальное</t>
  </si>
  <si>
    <t>Масло моторное</t>
  </si>
  <si>
    <t>Масло трансмиссионное</t>
  </si>
  <si>
    <t>Мыло туалетное</t>
  </si>
  <si>
    <t>Набивка сальниковая АГИ 14х14 мм ГОСТ 5152-84</t>
  </si>
  <si>
    <t>Насос консольный К 100-80-160 с эл. двигателем</t>
  </si>
  <si>
    <t>15/3000</t>
  </si>
  <si>
    <t>Насос консольный К 100-80-160а с эл. двигателем</t>
  </si>
  <si>
    <t>Насос консольный К 20/30</t>
  </si>
  <si>
    <t>Насос консольный К 45/30</t>
  </si>
  <si>
    <t>Насос консольный К 50-32-125</t>
  </si>
  <si>
    <t>Насос консольный К 80-65-160 с эл .двигателем</t>
  </si>
  <si>
    <t>7,5/3000</t>
  </si>
  <si>
    <t>Насос НГ 1,6/1,6 с эл. Дв. 1,5/1500</t>
  </si>
  <si>
    <t>Огнетушитель порошковый ОП-5</t>
  </si>
  <si>
    <t>Опрессовщик электрический Rothenberger РП</t>
  </si>
  <si>
    <t>ПРО 3</t>
  </si>
  <si>
    <t>Отвод 90-426х10 ГОСТ 17375-2001</t>
  </si>
  <si>
    <t>Паронит ПОН-Б 3,0 мм</t>
  </si>
  <si>
    <t>Перчатки резиновые технические ГОСТ 20010-93</t>
  </si>
  <si>
    <t>Перчатки с полимерным покрытием ГОСТ 5007-</t>
  </si>
  <si>
    <t>Плита фронтовая в сборе к котлу "Универсал-6м"</t>
  </si>
  <si>
    <t>Подшипник шариковый 7304</t>
  </si>
  <si>
    <t>Порошок стиральный</t>
  </si>
  <si>
    <t>Принтер HP Deskjet 1220C инв.№44 Сахал. ХРУ</t>
  </si>
  <si>
    <t>Пускатель ПМЕ 3 величины</t>
  </si>
  <si>
    <t>Пускатель ПМЕ 4 величины</t>
  </si>
  <si>
    <t>Пускатель ПМЕ 5 величины</t>
  </si>
  <si>
    <t>Рубемаст РНП-350-1,5</t>
  </si>
  <si>
    <t>Рукав Б(I)-10-16-27-У ГОСТ 18698-79</t>
  </si>
  <si>
    <t>Рукав В(2)-6,3-32-43 ГОСТ 18698-79</t>
  </si>
  <si>
    <t>Рукавицы утепленные</t>
  </si>
  <si>
    <t>Рукавицы-краги сварщика</t>
  </si>
  <si>
    <t>Сейф SC4100 инв.№87 Сахал. ХРУ</t>
  </si>
  <si>
    <t>Система сигнальная ДУЭТ</t>
  </si>
  <si>
    <t>Станок фрезерный с шипорезной кареткой ФСШ-</t>
  </si>
  <si>
    <t>1А. Ю-Сах. ХРУ</t>
  </si>
  <si>
    <t>Стеклоткань</t>
  </si>
  <si>
    <t>Счетчик Меркурий 230ART-03CN 3ф 4Т</t>
  </si>
  <si>
    <t>Термометр СП-2П (100гр)-103</t>
  </si>
  <si>
    <t>Трансформатор свар. ТДМ 405/380М инв.114</t>
  </si>
  <si>
    <t>Сахал.ХРУ</t>
  </si>
  <si>
    <t>Труба стальная ВГП 20х2,8 ГОСТ 3262-75</t>
  </si>
  <si>
    <t>Труба стальная ВГП 25х3,2 ГОСТ 3262-75</t>
  </si>
  <si>
    <t>Труба стальная ВГП 32х3,2 ГОСТ 3262-75</t>
  </si>
  <si>
    <t>Труба стальная эл/сварная 108х4,0 ГОСТ 10704-91.</t>
  </si>
  <si>
    <t>Труба стальная эл/сварная 89х4,0 ГОСТ 10704-91.</t>
  </si>
  <si>
    <t>Тягонапоромер ТНМП-100</t>
  </si>
  <si>
    <t>Указатель уровня жидкости 12кч11бр №8</t>
  </si>
  <si>
    <t>Фанера ГОСТ 3916.1-96</t>
  </si>
  <si>
    <t>Фланец 1-100-10 ГОСТ 12820-80</t>
  </si>
  <si>
    <t>фланец 1-200-1,6 ГОСТ 12820-80</t>
  </si>
  <si>
    <t>фланец 1-40-10 ГОСТ 12820-80</t>
  </si>
  <si>
    <t>фланец 1-50-10 ГОСТ 12820-80</t>
  </si>
  <si>
    <t>фланец 1-65-10 ГОСТ 12820-80</t>
  </si>
  <si>
    <t>Фланец 1-80-10 ГОСТ 12820-80</t>
  </si>
  <si>
    <t>Фланец 1-80-16 ГОСТ 12820-80</t>
  </si>
  <si>
    <t>Швеллер №20П ГОСТ 8240-97/ст3пс5 ГОСТ 535-88</t>
  </si>
  <si>
    <t>Электрод ESAB-СВЭЛ ОК 46.00 d 3,0х350 мм</t>
  </si>
  <si>
    <t>Электрод сварочный МР-3С 3 мм ГОСТ 9466-75</t>
  </si>
  <si>
    <t>Электродвигатель АИР 225 М6 37/1000</t>
  </si>
  <si>
    <t>Электродвигатель АИР100S2 4/3000</t>
  </si>
  <si>
    <t>Электродвигатель АИР112М2 7,5/3000</t>
  </si>
  <si>
    <t>Топливо дизельное зимнее</t>
  </si>
  <si>
    <t>Товарно-материальные ценности</t>
  </si>
  <si>
    <t>Фактическое наличие</t>
  </si>
  <si>
    <t>наименование, характеристика (вид, сорт, группа)</t>
  </si>
  <si>
    <t>Наименование</t>
  </si>
  <si>
    <t>количество</t>
  </si>
  <si>
    <t>цена</t>
  </si>
  <si>
    <t>"KERACRETE" латексная добавка (5 кг)</t>
  </si>
  <si>
    <t>AVATINT CH пигмент 1л</t>
  </si>
  <si>
    <t>AVATINT CW пигмент 1л</t>
  </si>
  <si>
    <t>AVATINT YХ пигмент 1л</t>
  </si>
  <si>
    <t>AVATINT ОМ пигмент 1л</t>
  </si>
  <si>
    <t>Kerama-marazzi Плитка облицовочная Сомали коралл (розов) 20*30</t>
  </si>
  <si>
    <t>MAPETHERM AR2 Состав для облицовки стен теплоизоляц. материалами (25кг.)</t>
  </si>
  <si>
    <t>POROCOL GREY Клеевой раствор на цементной основе 25 кг</t>
  </si>
  <si>
    <t>ULTRACOLOR PLUS 100 , (2 КГ*8 ШТ*36КОР)</t>
  </si>
  <si>
    <t>Дверь Л Гост Л-12 (МиланОрех) ПГУ 230*80</t>
  </si>
  <si>
    <t>Дверь Л Гост Л-12 (МиланОрех) ПОУ СТ-Армированное 200*90</t>
  </si>
  <si>
    <t>Колонка пожарная КПА</t>
  </si>
  <si>
    <t>Линолеум Респект Маурия 6067 3м</t>
  </si>
  <si>
    <t>Пазогребневая плита силикатная тип IV</t>
  </si>
  <si>
    <t>Панель Kaycan Teal</t>
  </si>
  <si>
    <t>Панель Kronostar Дуб натуральный</t>
  </si>
  <si>
    <t>Панель МДФ Дуб №1</t>
  </si>
  <si>
    <t>Панель МДФ Дуб рустик</t>
  </si>
  <si>
    <t>Панель ПВХ белая лакированная (3 м.х 0,375м)</t>
  </si>
  <si>
    <t>Панель перекрытия ПК 48-10-8</t>
  </si>
  <si>
    <t>Плита древесная OSB-2 2500*1250*9 мм. для внутренних работ</t>
  </si>
  <si>
    <t>лист</t>
  </si>
  <si>
    <t>Плитка облицовочная КАЛЕЙДОСКОП красная 20*20</t>
  </si>
  <si>
    <t>Плитка облицовочная МОНОКОЛОР, белая, 20*30</t>
  </si>
  <si>
    <t>Полотенцесушитель 50*50</t>
  </si>
  <si>
    <t>Шпатлевка финишная гипсовая на микродоломите 12кг</t>
  </si>
  <si>
    <t>Дверь ДГ 21-8 КАПЕЛЬ гладкая белая (дв.</t>
  </si>
  <si>
    <t>полотно+короб+маг.замок+2 петли)</t>
  </si>
  <si>
    <t>"ADESILEX T Sup MEDIO" клей водяных для труб, используемых под высоким давлением (90гр.)</t>
  </si>
  <si>
    <t>"Wellton" эконом 1*30 Малярный стеклохолст 1 сорт (Россия) арт.</t>
  </si>
  <si>
    <t>W40*30</t>
  </si>
  <si>
    <t>32 труба 2м ПП Политэк (толщ 1,8мм)</t>
  </si>
  <si>
    <t>AVATINT BН пигмент 1л</t>
  </si>
  <si>
    <t>AVATINT YE пигмент 1л</t>
  </si>
  <si>
    <t>Connect External Corner H=95мм (26300395)</t>
  </si>
  <si>
    <t>DIN-рейка 30 см оцинкованная</t>
  </si>
  <si>
    <t>Griliato мама (50*50*40*10) белый толщ.0,4мм</t>
  </si>
  <si>
    <t>Griliato мама (75*75*50*10) белый</t>
  </si>
  <si>
    <t>Griliato мама (100*100*40*10) белый Альконпласт</t>
  </si>
  <si>
    <t>Griliato мама (150*150*30*10) металлик рус. 0,6м</t>
  </si>
  <si>
    <t>Griliato папа (50*50*40*10) белый толщ.0,4мм</t>
  </si>
  <si>
    <t>Griliato папа (75*75*50*10) белый</t>
  </si>
  <si>
    <t>Griliato папа (150*150*30*10) металлик рус. 0,6м</t>
  </si>
  <si>
    <t>Kerama-marazzi Бордюр Дайсен мозаичный 60*7,2</t>
  </si>
  <si>
    <t>Kerama-marazzi Бордюр колумбия зеленый 20*5,8 (8117)</t>
  </si>
  <si>
    <t>Kerama-marazzi Бордюр колумбия зеленый 30*5,8 (8117)</t>
  </si>
  <si>
    <t>Kerama-marazzi Керамический декор Башкирия желтый 20*30 (D894/8050)</t>
  </si>
  <si>
    <t>Kerama-marazzi Керамический декор Башкирия коричневый 20*30</t>
  </si>
  <si>
    <t>(С894/8050)</t>
  </si>
  <si>
    <t>Kerama-marazzi Плитка керамич. (3103) Дерево беж.30*30</t>
  </si>
  <si>
    <t>Kerama-marazzi Плитка керамическая Ганг песок 30,2*30,2 (3197)</t>
  </si>
  <si>
    <t>Kerama-marazzi Плитка керамическая Гармония салат 30,2*30,2</t>
  </si>
  <si>
    <t>Kerama-marazzi Плитка керамическая Рустик голубой светлый</t>
  </si>
  <si>
    <t>30,2*30,2 (3136)</t>
  </si>
  <si>
    <t>Kerama-marazzi Плитка керамическая Рустик оранжевый светлый 30,2*30,2 (3137)</t>
  </si>
  <si>
    <t>Kerama-marazzi Плитка керамическая Сакура белый 30,2*30,2 (3325)</t>
  </si>
  <si>
    <t>Kerama-marazzi Плитка облицовочная Башкирия желтый 20*30</t>
  </si>
  <si>
    <t>Kerama-marazzi Плитка облицовочная Колумбия зеленый 20*30</t>
  </si>
  <si>
    <t>Kerama-marazzi Плитка облицовочная Милан розовый 20*30 (8026)</t>
  </si>
  <si>
    <t>Kerama-marazzi Плитка облицовочная Саванна сер. 20*30 (8067)</t>
  </si>
  <si>
    <t>L=1,2 бел.</t>
  </si>
  <si>
    <t>L=1,2 мет. 100*100</t>
  </si>
  <si>
    <t>Азот</t>
  </si>
  <si>
    <t>Акустическая минераловатная потолочная плита Focus E24</t>
  </si>
  <si>
    <t>600*600*20 mm (35422250) с повер. Akutex</t>
  </si>
  <si>
    <t>Алебастр АКСУ 3 кг</t>
  </si>
  <si>
    <t>Арматура класс А3 ТУ 14-1-5570-08 А500С 32 дл 11,7м</t>
  </si>
  <si>
    <t>тн</t>
  </si>
  <si>
    <t>Ацетон 5 л.</t>
  </si>
  <si>
    <t>Баллон МАРР Pro газ (W0,450) Castolin (12 в уп.)</t>
  </si>
  <si>
    <t>Блок автоклавный газобетонный D600 В 2,5 625*300*200</t>
  </si>
  <si>
    <t>Блоки стеновые D500 В 2,5 100*250*600</t>
  </si>
  <si>
    <t>Блоки стеновые D500 В 2,5 600*250*100</t>
  </si>
  <si>
    <t>Блоки стеновые D500 В 2,5 600*250*400</t>
  </si>
  <si>
    <t>Блоки стеновые D500 В 3,0 300*250*600</t>
  </si>
  <si>
    <t>Болт 20*220 ГОСТ 7798</t>
  </si>
  <si>
    <t>Болт анкерный с гайкой 10/125(50)</t>
  </si>
  <si>
    <t>Бордюр ЛАГУНА 27,5*10</t>
  </si>
  <si>
    <t>Бордюр ЛАГУНА 27,5*5,5</t>
  </si>
  <si>
    <t>Бордюр на ванну 1,8м.</t>
  </si>
  <si>
    <t>Бордюр тротуарный Бт-1м сер</t>
  </si>
  <si>
    <t>Брус палубный 60*86*6</t>
  </si>
  <si>
    <t>Ввод в строение 74*55</t>
  </si>
  <si>
    <t>Вилатерм (6мм 360мп)</t>
  </si>
  <si>
    <t>п.м.</t>
  </si>
  <si>
    <t>Вилка МАКЕЛ б/з белая</t>
  </si>
  <si>
    <t>Вилка прямая с/з белая 16А 250В.</t>
  </si>
  <si>
    <t>Вилка с/з угловая бел. Makel (вентиляция )</t>
  </si>
  <si>
    <t>Воздуховод прямоугольный 100*100</t>
  </si>
  <si>
    <t>Воздуховод прямоугольный 1000*800</t>
  </si>
  <si>
    <t>Воздуховод прямоугольный 1200*1000</t>
  </si>
  <si>
    <t>Воздуховод прямоугольный 150*100</t>
  </si>
  <si>
    <t>Воздуховод прямоугольный 200*100</t>
  </si>
  <si>
    <t>Воздуховод прямоугольный 250*100</t>
  </si>
  <si>
    <t>Воздуховод прямоугольный 250*150</t>
  </si>
  <si>
    <t>Воздуховод прямоугольный 250*200</t>
  </si>
  <si>
    <t>Воздуховод прямоугольный 250*250</t>
  </si>
  <si>
    <t>Воздуховод прямоугольный 300*150</t>
  </si>
  <si>
    <t>Воздуховод прямоугольный 300*200</t>
  </si>
  <si>
    <t>Воздуховод прямоугольный 300*250</t>
  </si>
  <si>
    <t>Воздуховод прямоугольный 350*200</t>
  </si>
  <si>
    <t>Воздуховод прямоугольный 400*200</t>
  </si>
  <si>
    <t>Воздуховод прямоугольный 500*300</t>
  </si>
  <si>
    <t>Воздуховод прямоугольный 500*350</t>
  </si>
  <si>
    <t>Воздуховод прямоугольный 600*300</t>
  </si>
  <si>
    <t>Воздуховод прямоугольный 600*400</t>
  </si>
  <si>
    <t>Воздуховод прямоугольный 700*500</t>
  </si>
  <si>
    <t>Воздуховод прямоугольный 800*250</t>
  </si>
  <si>
    <t>Воздуховод прямоугольный 800*500</t>
  </si>
  <si>
    <t>Воздуховод прямоугольный 800*600</t>
  </si>
  <si>
    <t>Воздуховод прямоугольный 900*800</t>
  </si>
  <si>
    <t>Воздухонагреватель электрический RD-ENS5/220 RedVerg</t>
  </si>
  <si>
    <t>Воздухоотводчик автоматический 1/2"</t>
  </si>
  <si>
    <t>Воздухоохладитель H! cool smart</t>
  </si>
  <si>
    <t>Воздухоохладитель NINJA</t>
  </si>
  <si>
    <t>Воронка RAL 9003</t>
  </si>
  <si>
    <t>Воронка водосборная D 350/150</t>
  </si>
  <si>
    <t>Воронка желоба 9003 белый d=125/90</t>
  </si>
  <si>
    <t>Ворота ВМ-2 (1980х2580)</t>
  </si>
  <si>
    <t>Ворота ВМ-2 (3470х3480)</t>
  </si>
  <si>
    <t>Врезка ф 100</t>
  </si>
  <si>
    <t>Вставка предохранителя ППНИ-33 40А габарит</t>
  </si>
  <si>
    <t>Втулка под фланец 160мм ПЭ100 SDR17 ТИП2 ГПП</t>
  </si>
  <si>
    <t>Гайка соединительная М 8</t>
  </si>
  <si>
    <t>Гайка цинк М12</t>
  </si>
  <si>
    <t>Гайка цинк М8 ГОСТ 5927 (вентиляция)</t>
  </si>
  <si>
    <t>Гайка шестигранная DIN 934 М16</t>
  </si>
  <si>
    <t>Гайка шестигранная DIN 934 М20</t>
  </si>
  <si>
    <t>Гайка шестигранная DIN 934 М30</t>
  </si>
  <si>
    <t>Гайка шестигранная DIN 934 М4</t>
  </si>
  <si>
    <t>Гайка шестигранная DIN 934 М8</t>
  </si>
  <si>
    <t>Гель-Омикрон Олимп бесцветный декоративно-защитный 0,9 л</t>
  </si>
  <si>
    <t>Гель-Омикрон Олимп махагон, декоративно-защитный 0,9 л</t>
  </si>
  <si>
    <t>Гель-Омикрон Олимп осенний клен, декоративно-защитный 0,9 л</t>
  </si>
  <si>
    <t>Герметик "Krass" силиконовый, унив., бел/прозр., 115мл</t>
  </si>
  <si>
    <t>Главная направляющая Connect T24 Main runner L=3700 mm (26338101) белая</t>
  </si>
  <si>
    <t>Главная направляющая T24 HD L=3700 mm (26337101) белая</t>
  </si>
  <si>
    <t>Гребенка BT-8 ОМЕГА эконом L=4,00 (мет.)</t>
  </si>
  <si>
    <t>Грунтовка ВД проникающая КРАСМАСТЕР 10л</t>
  </si>
  <si>
    <t>Дверная коробка перекладина 3D М10 984х74х38 ламинат Дуб</t>
  </si>
  <si>
    <t>Дверная коробка перекладина 3D М7*21 ламинат КАЛЬВАДОС</t>
  </si>
  <si>
    <t>Дверная коробка перекладина М8 784х74х38 ламинат Белая</t>
  </si>
  <si>
    <t>Дверная коробка стоевые 2 петли 3D М21 38х74х2070 ламинат Дуб</t>
  </si>
  <si>
    <t>Дверная коробка стоевые 2 петли М21 38х74х2070 ламинат белая</t>
  </si>
  <si>
    <t>Дверная коробка стоевые 3D М21 ламинат КАЛЬВАДОС</t>
  </si>
  <si>
    <t>Дверное полотно 3D М7*21 ламинат КАЛЬВАДОС</t>
  </si>
  <si>
    <t>Дверное полотно ДГ 300 гладкое милан.орех</t>
  </si>
  <si>
    <t>Дверное полотно ДГ 600 гладкое милан.орех</t>
  </si>
  <si>
    <t>Дверное полотно ДГ 900 гладкое милан.орех</t>
  </si>
  <si>
    <t>Дверное полотно ОЛОВИ 3D М10*21 ламинат Дуб</t>
  </si>
  <si>
    <t>Дверное полотно ОЛОВИ L4 3D М8*21 ламинат Орех</t>
  </si>
  <si>
    <t>Дверное полотно ОЛОВИ М9*21 Белое краш.</t>
  </si>
  <si>
    <t>Дверное полотно под стекло 600*2000</t>
  </si>
  <si>
    <t>Дверное полотно под стекло 700*2000</t>
  </si>
  <si>
    <t>Дверь "КЛАССИК 38мм" (80)</t>
  </si>
  <si>
    <t>Дверь "КЛАССИК 38мм" (90)</t>
  </si>
  <si>
    <t>Дверь под стекло Арка</t>
  </si>
  <si>
    <t>Держатель желоба круглый RAL 8017</t>
  </si>
  <si>
    <t>Диффузор ДПУ-М ф160</t>
  </si>
  <si>
    <t>Диффузор ДПУ-М ф200</t>
  </si>
  <si>
    <t>Диффузор ДПУ-М ф250</t>
  </si>
  <si>
    <t>Диффузор Круглый НВ ф125 (вытяжной)</t>
  </si>
  <si>
    <t>Диффузор Круглый НВ ф125 (приточный)</t>
  </si>
  <si>
    <t>Добавка в бетон противоморозная Лакра 10л</t>
  </si>
  <si>
    <t>Добавка в бетон противоморозная Лакра 5л</t>
  </si>
  <si>
    <t>Добор Белая ПВХ 135</t>
  </si>
  <si>
    <t>Добор Беленый Дуб 135 (1шт)</t>
  </si>
  <si>
    <t>Доска половая 35х140х6000</t>
  </si>
  <si>
    <t>Дроссель-клапан 200*1150</t>
  </si>
  <si>
    <t>Дроссель-клапан 200*200</t>
  </si>
  <si>
    <t>Дроссель-клапан 250*1150</t>
  </si>
  <si>
    <t>Желоб полукруглый 8017 коричневый d=125 3м</t>
  </si>
  <si>
    <t>Заглушка KORNER дуб рустик</t>
  </si>
  <si>
    <t>Заглушка для анкерного болта бел.</t>
  </si>
  <si>
    <t>Заглушка желоба торцевая универ. 8017 коричневый d=125</t>
  </si>
  <si>
    <t>Заглушка желоба торцевая универ. 9003 белый d=125</t>
  </si>
  <si>
    <t>Заглушка левая 022</t>
  </si>
  <si>
    <t>Заглушка левая 025 дуб коньяк</t>
  </si>
  <si>
    <t>Заглушка левая 029 сосна корабельная</t>
  </si>
  <si>
    <t>Заглушка левая 036</t>
  </si>
  <si>
    <t>Заглушка левая 037</t>
  </si>
  <si>
    <t>Заглушка левая 043 дуб светлый</t>
  </si>
  <si>
    <t>Заглушка левая 055 самшит медовый</t>
  </si>
  <si>
    <t>Заглушка левая 062 (уп.=25шт.)</t>
  </si>
  <si>
    <t>Заглушка левая 063 дуб золотой</t>
  </si>
  <si>
    <t>Заглушка левая 068 венте (темн.-коричневый)</t>
  </si>
  <si>
    <t>Заглушка левая 070</t>
  </si>
  <si>
    <t>Заглушка левая 077 текс.</t>
  </si>
  <si>
    <t>Заглушка левая Бук ардан 119</t>
  </si>
  <si>
    <t>Заглушка левая Бук золотой</t>
  </si>
  <si>
    <t>Заглушка левая Бук ютландский 127</t>
  </si>
  <si>
    <t>Заглушка левая Вишня 106</t>
  </si>
  <si>
    <t>Заглушка левая Груша светлая 124</t>
  </si>
  <si>
    <t>Заглушка левая Дуб анд 118</t>
  </si>
  <si>
    <t>Заглушка левая Дуб античный 121</t>
  </si>
  <si>
    <t>Заглушка левая Дуб белый 101</t>
  </si>
  <si>
    <t>Заглушка левая Дуб светлый 107</t>
  </si>
  <si>
    <t>Заглушка левая Дуб светлый 707</t>
  </si>
  <si>
    <t>Заглушка левая Клен 104</t>
  </si>
  <si>
    <t>Заглушка левая Клен голубой</t>
  </si>
  <si>
    <t>Заглушка левая Сосна 105</t>
  </si>
  <si>
    <t>Заглушка левая Ясень 703</t>
  </si>
  <si>
    <t>Заглушка правая 077 текс.</t>
  </si>
  <si>
    <t>Заглушка правая 022</t>
  </si>
  <si>
    <t>Заглушка правая 025 дуб коньяк</t>
  </si>
  <si>
    <t>Заглушка правая 029 сосна корабельная</t>
  </si>
  <si>
    <t>Заглушка правая 037 в цвет текс.</t>
  </si>
  <si>
    <t>Заглушка правая 055 самшит медовый</t>
  </si>
  <si>
    <t>Заглушка правая 062 (уп.=25шт.)</t>
  </si>
  <si>
    <t>Заглушка правая 063 дуб золотой</t>
  </si>
  <si>
    <t>Заглушка правая 068 венте (темн.-коричневый)</t>
  </si>
  <si>
    <t>Заглушка правая 070</t>
  </si>
  <si>
    <t>Заглушка правая 076 в цвет текс. Черный</t>
  </si>
  <si>
    <t>Заглушка правая Бук ардан 119</t>
  </si>
  <si>
    <t>Заглушка правая Бук золотой</t>
  </si>
  <si>
    <t>Заглушка правая Бук ютландский 127</t>
  </si>
  <si>
    <t>Заглушка правая Вишня 106</t>
  </si>
  <si>
    <t>Заглушка правая Груша светлая 124</t>
  </si>
  <si>
    <t>Заглушка правая Дуб анд 118</t>
  </si>
  <si>
    <t>Заглушка правая Дуб античный 121</t>
  </si>
  <si>
    <t>Заглушка правая Дуб белый 101</t>
  </si>
  <si>
    <t>Заглушка правая Дуб светлый 107</t>
  </si>
  <si>
    <t>Заглушка правая Дуб светлый 707</t>
  </si>
  <si>
    <t>Заглушка правая Клен 104</t>
  </si>
  <si>
    <t>Заглушка правая Клен голубой</t>
  </si>
  <si>
    <t>Заглушка правая Сосна 105</t>
  </si>
  <si>
    <t>Заглушка правая Ясень 703</t>
  </si>
  <si>
    <t>Зажим винтов. клемник 1,5*10</t>
  </si>
  <si>
    <t>Заклепки 4,8х12,0 стандарт бортик (сталь/сталь)</t>
  </si>
  <si>
    <t>Замедлитель вращения вентилятора EFC</t>
  </si>
  <si>
    <t>Затирка MAPEGLITTER SILVER (0,1кг.* 10 ШТ)</t>
  </si>
  <si>
    <t>Зонт вентиляционный 110 ПП</t>
  </si>
  <si>
    <t>Искусственный газон для футбола 40 мм</t>
  </si>
  <si>
    <t>каркас L=0,6 с/хром.</t>
  </si>
  <si>
    <t>каркас L=1,2 с/хром.</t>
  </si>
  <si>
    <t>Карниз с гладким профилем 1,50.103. (2 м) flex</t>
  </si>
  <si>
    <t>Карниз с гладким профилем 1,51.310 flex</t>
  </si>
  <si>
    <t>Карниз с гладким профилем 1.50.113 flex</t>
  </si>
  <si>
    <t>Карниз с гладким профилем 1.50.115. (2 м) flex</t>
  </si>
  <si>
    <t>Карниз с гладким профилем 1.50.132. (2 м)</t>
  </si>
  <si>
    <t>Карниз с гладким профилем 1.50.132. (2 м) flex</t>
  </si>
  <si>
    <t>Карниз с гладким профилем 1.50.134. (2 м) flex</t>
  </si>
  <si>
    <t>Карниз с гладким профилем 1.50.140. (2 м)</t>
  </si>
  <si>
    <t>Карниз с гладким профилем 1.50.221. (2 м)</t>
  </si>
  <si>
    <t>Карниз с гладким профилем Р135-8 (2,44 м) flex</t>
  </si>
  <si>
    <t>Карниз с гладким профилем Р149-8 (2,44 м)</t>
  </si>
  <si>
    <t>Карниз с гладким профилем Р2006-8 (2,44 м)</t>
  </si>
  <si>
    <t>Карниз с гладким профилем Р2055-8 (2.44 м)</t>
  </si>
  <si>
    <t>Карниз с гладким профилем Р212-8 (2,44 м) flex</t>
  </si>
  <si>
    <t>Керам. гранит Арте</t>
  </si>
  <si>
    <t>Керам. гранит Нисси буд. 20*30</t>
  </si>
  <si>
    <t>Керам.гранит G-122, полиров. 60*60 серый</t>
  </si>
  <si>
    <t>Керам.гранит Грасcаро G012/М 30*30</t>
  </si>
  <si>
    <t>Керам.гранит соль-перец ШАМПАНЬ, 30*30 Воронеж</t>
  </si>
  <si>
    <t>Керам.гранит ЭСТИМА ST03, неполиров. 30*30</t>
  </si>
  <si>
    <t>Керам.гранит ЭСТИМА ST07, неполиров. Какао 30*30</t>
  </si>
  <si>
    <t>Керам.гранит ЭСТИМА ST08, неполиров.кор.серый 30*30</t>
  </si>
  <si>
    <t>Керам.гранит ЭСТИМА ST09</t>
  </si>
  <si>
    <t>Керам.гранит ЭСТИМА ST10, неполиров. 30*30</t>
  </si>
  <si>
    <t>Керамзит фасованный фр 20-40 (0,06м3)</t>
  </si>
  <si>
    <t>Керамический бордюр 10х30 Одеон KYVD (1)</t>
  </si>
  <si>
    <t>Керамический гранит Кали Marmi 45*45</t>
  </si>
  <si>
    <t>Керамический гранит 30х30 Сатин беж</t>
  </si>
  <si>
    <t>Керамический гранит TR01 40*40 неполир.</t>
  </si>
  <si>
    <t>Керамический гранит TR02 40*40 полир.</t>
  </si>
  <si>
    <t>Керамический плинтус 20х30 Одеон KYVD (1)</t>
  </si>
  <si>
    <t>Керамогранит ГРЕС арт. А-100 30х30</t>
  </si>
  <si>
    <t>Керамогранит ЭСТИМА AN-2 30*30 неполир.</t>
  </si>
  <si>
    <t>Керосин (пластик) 0,5л</t>
  </si>
  <si>
    <t>Кессон R 4009</t>
  </si>
  <si>
    <t>Клапан КПС -2-НО-ЭМ (220) 200*150</t>
  </si>
  <si>
    <t>Клапан обратный RSK 100</t>
  </si>
  <si>
    <t>Клей "ВГТ" ремонтно-монтажный прозрачный 0,3 кг.</t>
  </si>
  <si>
    <t>Клей Quelyd для стеклообоев 500гр.</t>
  </si>
  <si>
    <t>Клей для ст/обоев, "Оskar", 500 г GO500</t>
  </si>
  <si>
    <t>Клей для ст/обоев, ВЕЛТОН, 800гр</t>
  </si>
  <si>
    <t>Клей обойный Quelyd Спец-флизелин, 300г</t>
  </si>
  <si>
    <t>Клипса для регулируемого подвеса Connect Hanger clip (26311286)</t>
  </si>
  <si>
    <t>Колено вертикальное 90 7272Р (60*120)</t>
  </si>
  <si>
    <t>Колено стока 8017 коричневый d=90</t>
  </si>
  <si>
    <t>Колер-паста "Лакра" универсальная 100 гр.</t>
  </si>
  <si>
    <t>Колодка 3 ГН. 2П б/з 10А 250В белая ТДМ</t>
  </si>
  <si>
    <t>Кольцо КС 10.3</t>
  </si>
  <si>
    <t>Кольцо КС 10.9</t>
  </si>
  <si>
    <t>Комплект кронштейнов 1000х800</t>
  </si>
  <si>
    <t>Конвектор напольный EVA с вентилятора КНВ-1250</t>
  </si>
  <si>
    <t>Коробка дверная (30х70)16,8 м</t>
  </si>
  <si>
    <t>Коробка ламинир.мил.орех 70х28х2070</t>
  </si>
  <si>
    <t>Крепление для трубы D 16С</t>
  </si>
  <si>
    <t>Крепления д/плинтусов</t>
  </si>
  <si>
    <t>Крестовина "Политэк" 110х110х110/90 одноплоскостная</t>
  </si>
  <si>
    <t>Кронштейн Connect L-coupling (26311040) 50шт/уп</t>
  </si>
  <si>
    <t>Кронштейн Кр.450*400.2 с метизами</t>
  </si>
  <si>
    <t>Кронштейн КС 450*450 в упаковке с креп.</t>
  </si>
  <si>
    <t>Кронштейн КС 500*600 без упаковки с креп.</t>
  </si>
  <si>
    <t>Кронштейн КС 600*600 № 13 в упаковке с крепежом</t>
  </si>
  <si>
    <t>Кронштейн трубы 8017 коричневый d=90</t>
  </si>
  <si>
    <t>Крюк длинный 210 9003 белый d=125</t>
  </si>
  <si>
    <t>Лайнрок РУФ Н П-75 1000*500*80 мм утеплитель (4шт/уп, 0,16м3)</t>
  </si>
  <si>
    <t>Лак в/д тонированный дуб 0,9 кг.</t>
  </si>
  <si>
    <t>Лак в/д тонированный махагон 0,9 кг.</t>
  </si>
  <si>
    <t>Лак в/д тонированный сосна 0,9 кг.</t>
  </si>
  <si>
    <t>Ламинат "Westerhof CBW Style ClassiK" дуб трехполосный 7906, 1215*195*8 мм</t>
  </si>
  <si>
    <t>Ламинат "Westerhof Celebrity" дуб бэйлиз 1215*166*8 мм</t>
  </si>
  <si>
    <t>Ламинат "Westerhof" дуб беленый 1215*195*8 мм</t>
  </si>
  <si>
    <t>Ламинат "Westerhof" дуб северный 1215*195*8 мм</t>
  </si>
  <si>
    <t>Ламинат "Westerhof" дуб трехполосный 1215*195*8 мм</t>
  </si>
  <si>
    <t>Ламинат ARTISAN 933 Тик Луксор Классический</t>
  </si>
  <si>
    <t>уп</t>
  </si>
  <si>
    <t>Ламинат ХОЛИДЭЙ 832 Дуб уйкенд</t>
  </si>
  <si>
    <t>Ламинир. паркет Kronostar Salzburg 33/АС5 2201 Бук Александрия,</t>
  </si>
  <si>
    <t>1,6 м2</t>
  </si>
  <si>
    <t>Лампа бактерицидная ДБ 30м</t>
  </si>
  <si>
    <t>Лампа д/светильника R 50, 40W</t>
  </si>
  <si>
    <t>Лампа д/светильника R 63, 60W</t>
  </si>
  <si>
    <t>Лампа космос 3u 15w</t>
  </si>
  <si>
    <t>Лампа космос 3u 20w</t>
  </si>
  <si>
    <t>Лампа космос mr11 12v 20w</t>
  </si>
  <si>
    <t>Лента клейкая, изоляционная, черная, ХБ, 70г</t>
  </si>
  <si>
    <t>Лента клейкая, малярная, бумажная основа, 48 мм</t>
  </si>
  <si>
    <t>Лента угловая бумажная 50ммх50м</t>
  </si>
  <si>
    <t>Лента уплотнительная ППЭ 4мм*15мм (10м)</t>
  </si>
  <si>
    <t>Лента уплотняющая самоклеющая 3*100 (20м.)</t>
  </si>
  <si>
    <t>Лента уплотняющая самоклеющая 3*30 (20м.)</t>
  </si>
  <si>
    <t>Линолеум "Парма" 3,5м 35-163 Компас (105м2)</t>
  </si>
  <si>
    <t>Линолеум Спринт Про Аризона 300</t>
  </si>
  <si>
    <t>Линолеум Спринт Про Аризона 400</t>
  </si>
  <si>
    <t>Лоток перф. 80х100х3000 ИЭК</t>
  </si>
  <si>
    <t>мама 0,6 бел.</t>
  </si>
  <si>
    <t>Минплита ПП-80 1000.500.50</t>
  </si>
  <si>
    <t>Молдинг 1,51.303 (2 м) flex</t>
  </si>
  <si>
    <t>Молдинг CR512-8 (2,44 м)</t>
  </si>
  <si>
    <t>Молдинг CR512-8 (2,44 м) flex</t>
  </si>
  <si>
    <t>Молдинг CR610-8 (2,44 м) flex</t>
  </si>
  <si>
    <t>Набор крепления плинтусов 6/35 ежик (10шт.)</t>
  </si>
  <si>
    <t>Наличник белый пластиковый Капель</t>
  </si>
  <si>
    <t>Наличник Л Л-12 (МиланОрех) МДФ Полукруглый 2150*70*8</t>
  </si>
  <si>
    <t>Наличник ОЛОВИ 2200*42*10 мм ламинированный белый</t>
  </si>
  <si>
    <t>Наличник ОЛОВИ 2200*58*10 мм ламинированный гладкий белый</t>
  </si>
  <si>
    <t>Наличник ОЛОВИ 3D 2200*58*10 мм ламинат Орех</t>
  </si>
  <si>
    <t>Наличник-L Беленый дуб (комплект)</t>
  </si>
  <si>
    <t>Направляющая Griliato L=0,6 (50*50*40*10) белый толщ.0,4мм</t>
  </si>
  <si>
    <t>Направляющая Griliato L=0,6 (75*75*50*10) белый</t>
  </si>
  <si>
    <t>Направляющая Griliato L=1,2 (100*100*40*10) белый Альконпласт</t>
  </si>
  <si>
    <t>Направляющая Griliato L=2,4 (100*100*40*10) белый Альконпласт</t>
  </si>
  <si>
    <t>Направляющая Griliato L=2,4 (50*50*40*10) белый толщ.0,4мм</t>
  </si>
  <si>
    <t>Направляющая Griliato L=2,4 (75*75*50*10) белый матовый</t>
  </si>
  <si>
    <t>Нащельник SM-SYSTEM "SIMPLE" 50мм 50,0м</t>
  </si>
  <si>
    <t>Несущий профиль оцинкованный белого цвета 3600*24*29</t>
  </si>
  <si>
    <t>Обналичка деревянная</t>
  </si>
  <si>
    <t>Обои ART 07051 Нити гуавы</t>
  </si>
  <si>
    <t>Обои ВЕРСАЛЬ 228-41, 0,53*15м</t>
  </si>
  <si>
    <t>Обои под окраску ERISMANN 3548 ( 2524 ) (1,06*25мп)</t>
  </si>
  <si>
    <t>Обои структ. текстурн.</t>
  </si>
  <si>
    <t>Обои структ. текстурн. Венгрия</t>
  </si>
  <si>
    <t>Обои структ. текстурн. Германия</t>
  </si>
  <si>
    <t>Обои флизелиновые под покраску РАШ-Р 696804 (1,06х25м.)</t>
  </si>
  <si>
    <t>Ограждение разборное 500*1000*800</t>
  </si>
  <si>
    <t>Ограждение разборное 700*1200*1000</t>
  </si>
  <si>
    <t>Ограничитель открывания створки</t>
  </si>
  <si>
    <t>Оконный блок</t>
  </si>
  <si>
    <t>Опора d 32 SP_</t>
  </si>
  <si>
    <t>Орг.силикат.композиция ОС 12-03 Н белая</t>
  </si>
  <si>
    <t>Ореол ВДАК белоснежная для обоев 3 кг.</t>
  </si>
  <si>
    <t>Отвод 90 100*100</t>
  </si>
  <si>
    <t>Отвод 90 100*150</t>
  </si>
  <si>
    <t>Отвод 90 100*200</t>
  </si>
  <si>
    <t>Отвод 90 100*250</t>
  </si>
  <si>
    <t>Отвод 90 1000*1200</t>
  </si>
  <si>
    <t>Отвод 90 1000*800</t>
  </si>
  <si>
    <t>Отвод 90 1200*400</t>
  </si>
  <si>
    <t>Отвод 90 1200*800</t>
  </si>
  <si>
    <t>Отвод 90 150*100</t>
  </si>
  <si>
    <t>Отвод 90 150*200</t>
  </si>
  <si>
    <t>Отвод 90 150*250</t>
  </si>
  <si>
    <t>Отвод 90 150*300</t>
  </si>
  <si>
    <t>Отвод 90 200*100</t>
  </si>
  <si>
    <t>Отвод 90 200*150</t>
  </si>
  <si>
    <t>Отвод 90 200*200</t>
  </si>
  <si>
    <t>Отвод 90 200*250</t>
  </si>
  <si>
    <t>Отвод 90 200*300</t>
  </si>
  <si>
    <t>Отвод 90 250*100</t>
  </si>
  <si>
    <t>Отвод 90 250*200</t>
  </si>
  <si>
    <t>Отвод 90 250*250</t>
  </si>
  <si>
    <t>Отвод 90 250*300</t>
  </si>
  <si>
    <t>Отвод 90 250*400</t>
  </si>
  <si>
    <t>Отвод 90 250*800</t>
  </si>
  <si>
    <t>Отвод 90 300*250</t>
  </si>
  <si>
    <t>Отвод 90 300*300</t>
  </si>
  <si>
    <t>Отвод 90 300*400</t>
  </si>
  <si>
    <t>Отвод 90 300*500</t>
  </si>
  <si>
    <t>Отвод 90 300*600</t>
  </si>
  <si>
    <t>Отвод 90 400*200</t>
  </si>
  <si>
    <t>Отвод 90 400*300</t>
  </si>
  <si>
    <t>Отвод 90 400*500</t>
  </si>
  <si>
    <t>Отвод 90 400*600</t>
  </si>
  <si>
    <t>Отвод 90 400*800</t>
  </si>
  <si>
    <t>Отвод 90 500*300</t>
  </si>
  <si>
    <t>Отвод 90 500*400</t>
  </si>
  <si>
    <t>Отвод 90 500*600</t>
  </si>
  <si>
    <t>Отвод 90 500*800</t>
  </si>
  <si>
    <t>Отвод 90 600*200</t>
  </si>
  <si>
    <t>Отвод 90 600*300</t>
  </si>
  <si>
    <t>Отвод 90 600*400</t>
  </si>
  <si>
    <t>Отвод 90 600*500</t>
  </si>
  <si>
    <t>Отвод 90 800*250</t>
  </si>
  <si>
    <t>Отвод 90 800*400</t>
  </si>
  <si>
    <t>Отвод 90 800*500</t>
  </si>
  <si>
    <t>Отвод 90 800*900</t>
  </si>
  <si>
    <t>Отвод 90 900*800</t>
  </si>
  <si>
    <t>Отвод 90гр. 0200мм ПЭ100 SDR17 св</t>
  </si>
  <si>
    <t>Отводы ст. дн 133*34 (Грант)</t>
  </si>
  <si>
    <t>папа 0,6 бел</t>
  </si>
  <si>
    <t>папа мет. 100*100</t>
  </si>
  <si>
    <t>Пенолин НПЭ-03 52,5 м2</t>
  </si>
  <si>
    <t>Перемычка 2 ПБ 16-2п</t>
  </si>
  <si>
    <t>Перемычка ж/б 8ПБ 13-1п</t>
  </si>
  <si>
    <t>Перемычка оконная 8 ПБ 10-1п</t>
  </si>
  <si>
    <t>Перемычка оконная 9 ПБ 25-8п</t>
  </si>
  <si>
    <t>Перемычка оконная 9ПБ 13-37п</t>
  </si>
  <si>
    <t>Перемычка оконная 9ПБ 18-8п</t>
  </si>
  <si>
    <t>Переход 150*150/150</t>
  </si>
  <si>
    <t>Переход 200*200/200*100</t>
  </si>
  <si>
    <t>Переход 200*200/200*150</t>
  </si>
  <si>
    <t>Переход 300*250/200*100</t>
  </si>
  <si>
    <t>Переход 300*250/200*200</t>
  </si>
  <si>
    <t>Переход К 108х4-76х3,5</t>
  </si>
  <si>
    <t>Переход Круглый ф200*ф160</t>
  </si>
  <si>
    <t>Переход Прям-кругл. 150*100 ф100</t>
  </si>
  <si>
    <t>Переход Прям-кругл. 150*100 ф200</t>
  </si>
  <si>
    <t>Переход Прям-кругл. 200*100 ф100</t>
  </si>
  <si>
    <t>Переход Прям-кругл. 200*100 ф160</t>
  </si>
  <si>
    <t>Переход Прям-кругл. 200*100 ф200</t>
  </si>
  <si>
    <t>Переход Прям-кругл. 200*150 ф200</t>
  </si>
  <si>
    <t>Переход Прям-кругл. 250*100 ф200</t>
  </si>
  <si>
    <t>Переход Прям-прям. 100*200-150*200</t>
  </si>
  <si>
    <t>Переход Прям-прям. 100*250-200*250 (0,5)</t>
  </si>
  <si>
    <t>Переход Прям-прям. 1200*400-800*400</t>
  </si>
  <si>
    <t>Переход Прям-прям. 150*150-100*150</t>
  </si>
  <si>
    <t>Переход Прям-прям. 150*150-250*500</t>
  </si>
  <si>
    <t>Переход Прям-прям. 150*200-100*200</t>
  </si>
  <si>
    <t>Переход Прям-прям. 150*250-250*250 (0,5)</t>
  </si>
  <si>
    <t>Переход Прям-прям. 200*100-150*100</t>
  </si>
  <si>
    <t>Переход Прям-прям. 200*100-150*150</t>
  </si>
  <si>
    <t>Переход Прям-прям. 200*150-150*100</t>
  </si>
  <si>
    <t>Переход Прям-прям. 200*150-200*100</t>
  </si>
  <si>
    <t>Переход Прям-прям. 200*200-100*200</t>
  </si>
  <si>
    <t>Переход Прям-прям. 200*200-150*150</t>
  </si>
  <si>
    <t>Переход Прям-прям. 200*200-200*150</t>
  </si>
  <si>
    <t>Переход Прям-прям. 250*100-200*100</t>
  </si>
  <si>
    <t>Переход Прям-прям. 250*150-250*100 (0,5)</t>
  </si>
  <si>
    <t>Переход Прям-прям. 250*200-100*250</t>
  </si>
  <si>
    <t>Переход Прям-прям. 250*200-150*100</t>
  </si>
  <si>
    <t>Переход Прям-прям. 250*200-200*150</t>
  </si>
  <si>
    <t>Переход Прям-прям. 250*250-100*200 (0,5)</t>
  </si>
  <si>
    <t>Переход Прям-прям. 250*250-150*200</t>
  </si>
  <si>
    <t>Переход Прям-прям. 250*250-150*250</t>
  </si>
  <si>
    <t>Переход Прям-прям. 250*250-250*150</t>
  </si>
  <si>
    <t>Переход Прям-прям. 250*300-150*250 (0,5)</t>
  </si>
  <si>
    <t>Переход Прям-прям. 250*400-250*250 (0,5)</t>
  </si>
  <si>
    <t>Переход Прям-прям. 300*250-250*200</t>
  </si>
  <si>
    <t>Переход Прям-прям. 300*250-300*200</t>
  </si>
  <si>
    <t>Переход Прям-прям. 350*200-250*200</t>
  </si>
  <si>
    <t>Переход Прям-прям. 362*362-150*150</t>
  </si>
  <si>
    <t>Переход Прям-прям. 400*200-200*200</t>
  </si>
  <si>
    <t>Переход Прям-прям. 400*200-250*150</t>
  </si>
  <si>
    <t>Переход Прям-прям. 400*200-250*200</t>
  </si>
  <si>
    <t>Переход Прям-прям. 400*250-250*150</t>
  </si>
  <si>
    <t>Переход Прям-прям. 400*300-250*200</t>
  </si>
  <si>
    <t>Переход Прям-прям. 400*300-300*200</t>
  </si>
  <si>
    <t>Переход Прям-прям. 400*300-300*300</t>
  </si>
  <si>
    <t>Переход Прям-прям. 400*500-250*500 (0,7)</t>
  </si>
  <si>
    <t>Переход Прям-прям. 400*500-400*600</t>
  </si>
  <si>
    <t>Переход Прям-прям. 450*450-200*150</t>
  </si>
  <si>
    <t>Переход Прям-прям. 450*450-200*200</t>
  </si>
  <si>
    <t>Переход Прям-прям. 450*450-250*100</t>
  </si>
  <si>
    <t>Переход Прям-прям. 451*451-250*250</t>
  </si>
  <si>
    <t>Переход Прям-прям. 500*200-400*200</t>
  </si>
  <si>
    <t>Переход Прям-прям. 500*250-200*200</t>
  </si>
  <si>
    <t>Переход Прям-прям. 500*250-400*200</t>
  </si>
  <si>
    <t>Переход Прям-прям. 500*300-300*500</t>
  </si>
  <si>
    <t>Переход Прям-прям. 500*350-300*200</t>
  </si>
  <si>
    <t>Переход Прям-прям. 500*350-400*200</t>
  </si>
  <si>
    <t>Переход Прям-прям. 500*400-300*200</t>
  </si>
  <si>
    <t>Переход Прям-прям. 500*400-400*300</t>
  </si>
  <si>
    <t>Переход Прям-прям. 500*400-400*500 (0,7)</t>
  </si>
  <si>
    <t>Переход Прям-прям. 500*400-500*300</t>
  </si>
  <si>
    <t>Переход Прям-прям. 500*600-600*500 (0,7)</t>
  </si>
  <si>
    <t>Переход Прям-прям. 500*800-400*600 (0,7)</t>
  </si>
  <si>
    <t>Переход Прям-прям. 600*200-300*250</t>
  </si>
  <si>
    <t>Переход Прям-прям. 600*200-350*200</t>
  </si>
  <si>
    <t>Переход Прям-прям. 600*300-100*400</t>
  </si>
  <si>
    <t>Переход Прям-прям. 600*300-300*250</t>
  </si>
  <si>
    <t>Переход Прям-прям. 600*400-400*200</t>
  </si>
  <si>
    <t>Переход Прям-прям. 600*400-600*350</t>
  </si>
  <si>
    <t>Переход Прям-прям. 600*500-250*200</t>
  </si>
  <si>
    <t>Переход Прям-прям. 600*600-250*250</t>
  </si>
  <si>
    <t>Переход Прям-прям. 600*600-400*600 (0,7)</t>
  </si>
  <si>
    <t>Переход Прям-прям. 700*400-300*250</t>
  </si>
  <si>
    <t>Переход Прям-прям. 700*400-500*300</t>
  </si>
  <si>
    <t>Переход Прям-прям. 700*400-600*500</t>
  </si>
  <si>
    <t>Переход Прям-прям. 800*250-600*200</t>
  </si>
  <si>
    <t>Переход Прям-прям. 800*500-800*400</t>
  </si>
  <si>
    <t>Переход Прям-прям. 800*600-600*800 (0,7)</t>
  </si>
  <si>
    <t>Переход Прям-прям. 900*500-600*500</t>
  </si>
  <si>
    <t>Переход Прям-прям. 900*800-700*400</t>
  </si>
  <si>
    <t>Переход РР-Н/н Д110*50</t>
  </si>
  <si>
    <t>Переходник s16*3/4м.</t>
  </si>
  <si>
    <t>Переходник СТН-0885-10 для петель 30,5мм</t>
  </si>
  <si>
    <t>Песок кварц. фр.0,8-1,4 мм.</t>
  </si>
  <si>
    <t>Планка Атлас 6мм, 9мм внешн/внутр</t>
  </si>
  <si>
    <t>Планка для плитки 7/W/1 внутренняя белая</t>
  </si>
  <si>
    <t>Планка для плитки 7/Z/1 внутренняя белая</t>
  </si>
  <si>
    <t>Планка начальная МП2005-30х13х1000 (ПВФП-04-RR40-1.2)</t>
  </si>
  <si>
    <t>Планка соединительная ПВХ, Ростов</t>
  </si>
  <si>
    <t>Пластина крепежная 180х65х2 мм</t>
  </si>
  <si>
    <t>Плинтус</t>
  </si>
  <si>
    <t>Плинтус 3 м, г. Н.Новгород</t>
  </si>
  <si>
    <t>Плинтус 43</t>
  </si>
  <si>
    <t>Плинтус F ПВХ</t>
  </si>
  <si>
    <t>Плинтус АКВАРЕЛЬ 40-04</t>
  </si>
  <si>
    <t>Плинтус АКВАРЕЛЬ 40-05</t>
  </si>
  <si>
    <t>Плинтус АКВАРЕЛЬ 40-06</t>
  </si>
  <si>
    <t>Плинтус АКВАРЕЛЬ 40-07</t>
  </si>
  <si>
    <t>Плинтус АКВАРЕЛЬ 40-09</t>
  </si>
  <si>
    <t>Плинтус АКВАРЕЛЬ 40-10</t>
  </si>
  <si>
    <t>Плинтус АКВАРЕЛЬ 40-12</t>
  </si>
  <si>
    <t>Плинтус АКВАРЕЛЬ 40-13</t>
  </si>
  <si>
    <t>Плинтус АКВАРЕЛЬ 40-15</t>
  </si>
  <si>
    <t>Плинтус АКВАРЕЛЬ 60-1</t>
  </si>
  <si>
    <t>Плинтус АКВАРЕЛЬ 70-1</t>
  </si>
  <si>
    <t>Плинтус АКВАРЕЛЬ 70-2</t>
  </si>
  <si>
    <t>Плинтус АКВАРЕЛЬ 70-3</t>
  </si>
  <si>
    <t>Плинтус АКВАРЕЛЬ 80-1</t>
  </si>
  <si>
    <t>Плинтус АКВАРЕЛЬ 95-1</t>
  </si>
  <si>
    <t>Плинтус белый г. Ростов</t>
  </si>
  <si>
    <t>Плинтус белый д/каф серого, 2,5 м</t>
  </si>
  <si>
    <t>Плинтус белый узкий 3 м</t>
  </si>
  <si>
    <t>Плинтус каб-канал МАТРИКС 23-52-634 Дуб Саттер (2,5 м)</t>
  </si>
  <si>
    <t>Плинтус ПВХ 3м.</t>
  </si>
  <si>
    <t>Плинтус ПВХ VOX Бук ардан 119</t>
  </si>
  <si>
    <t>Плинтус ПВХ VOX Бук ютландский 127</t>
  </si>
  <si>
    <t>Плинтус ПВХ VOX Вишня 106</t>
  </si>
  <si>
    <t>Плинтус ПВХ VOX Вяз 125</t>
  </si>
  <si>
    <t>Плинтус ПВХ VOX Груша светлая 124</t>
  </si>
  <si>
    <t>Плинтус ПВХ VOX Дуб анд 118</t>
  </si>
  <si>
    <t>Плинтус ПВХ VOX Дуб античный 121</t>
  </si>
  <si>
    <t>Плинтус ПВХ VOX Дуб белый 101</t>
  </si>
  <si>
    <t>Плинтус ПВХ VOX Дуб светлый 707</t>
  </si>
  <si>
    <t>Плинтус ПВХ VOX Клен 104</t>
  </si>
  <si>
    <t>Плинтус ПВХ VOX Ясень 703</t>
  </si>
  <si>
    <t>Плинтус пластиковый KORNER дуб рустик, 2,5 м</t>
  </si>
  <si>
    <t>Плинтус пластиковый KORNER мрамор, 2,5 м</t>
  </si>
  <si>
    <t>Плинтус пластиковый KORNER ольха св,-сер., 2,5 м</t>
  </si>
  <si>
    <t>Плинтус пластиковый кабель-канал Бук золотой (2,5 м)</t>
  </si>
  <si>
    <t>Плинтус Форбо 41-907 091/2,5м т-серый</t>
  </si>
  <si>
    <t>Плинтус шпонированный Таркетт 60х16х2400 Дуб ява</t>
  </si>
  <si>
    <t>Плита акустич.перф. ГКЛ Rigitone RL 12/25 Q. 1200*2000*12,5мм,</t>
  </si>
  <si>
    <t>white SP4SK</t>
  </si>
  <si>
    <t>Плита перф.ГКЛ Гиптон ЭктивЭйр БИГ Кваттро 41 В1,</t>
  </si>
  <si>
    <t>1200*2400*12,5мм, перф.12*12мм</t>
  </si>
  <si>
    <t>Плитка FOCUS Quadro 300E CC 1200*300*20mm (35432010) Frost</t>
  </si>
  <si>
    <t>Плитка д/подв.потолка САНДИЛА (тигулар) кромка 600*600</t>
  </si>
  <si>
    <t>Плитка напольная Brillar 33*33 черный</t>
  </si>
  <si>
    <t>Плитка напольная Афина</t>
  </si>
  <si>
    <t>Плитка напольная ЛАГУНА 2 П 30*30</t>
  </si>
  <si>
    <t>Плитка напольная ЛАГУНА 3 П 30*30 беж.</t>
  </si>
  <si>
    <t>Плитка Нефрит Конзо 250*400*8 мм</t>
  </si>
  <si>
    <t>Плитка облицовочная "Афина"</t>
  </si>
  <si>
    <t>Плитка облицовочная ВЕРОНА св-сер., 20*30</t>
  </si>
  <si>
    <t>Плитка облицовочная КАЛЕЙДОСКОП белая, 20*20</t>
  </si>
  <si>
    <t>Плитка облицовочная КАЛЕЙДОСКОП оранжевый 20*20</t>
  </si>
  <si>
    <t>Плитка облицовочная КАМЕРУН голуб, 25*25</t>
  </si>
  <si>
    <t>Плиты ленточных фундаментов ФЛ 10-12-3</t>
  </si>
  <si>
    <t>Плиты ленточных фундаментов ФЛ 14.12.3</t>
  </si>
  <si>
    <t>Плиты ленточных фундаментов ФЛ 14.24.3</t>
  </si>
  <si>
    <t>Подвес 0,35+1м.</t>
  </si>
  <si>
    <t>Подвес V-ОБРАЗН.М8</t>
  </si>
  <si>
    <t>Подвес Альфа-V 1000мм</t>
  </si>
  <si>
    <t>Подвес Альфа-V 550мм</t>
  </si>
  <si>
    <t>Подвес пружинный 45*18</t>
  </si>
  <si>
    <t>Подложка 2мм (52,5м2)</t>
  </si>
  <si>
    <t>Подложка для ламината 2мм (шир. 1,05м.)</t>
  </si>
  <si>
    <t>Поперечная направляющая Connect T24 Cross Tee L=1200 mm</t>
  </si>
  <si>
    <t>(26338102) белая</t>
  </si>
  <si>
    <t>Поперечная направляющая Connect T24 Cross Tee L=600 mm</t>
  </si>
  <si>
    <t>(26338103) белая</t>
  </si>
  <si>
    <t>Поперечная рейка Connect Space Bar 0.570 L=3700 mm (26300570)</t>
  </si>
  <si>
    <t>Порошок меловой красный 50г, для размет.шнуров / MATRIX</t>
  </si>
  <si>
    <t>Порошок меловой синий 50г, для размет.шнуров / MATRIX</t>
  </si>
  <si>
    <t>Потолочная панель Focus E/T24 600*600 белFrost</t>
  </si>
  <si>
    <t>Потолочная панель Master A TF 40*600*1200мм</t>
  </si>
  <si>
    <t>Потолочная панель Master Rigid 2400х600х20 мм.</t>
  </si>
  <si>
    <t>Потолочная панель Master Rigid A/T24 600*600ч20</t>
  </si>
  <si>
    <t>Потолочная панель Retail Tegular 600*600*14</t>
  </si>
  <si>
    <t>Потолочная панель Sonar A 600*600*20</t>
  </si>
  <si>
    <t>Пропан</t>
  </si>
  <si>
    <t>Проушина 28х77 для нав.замка, прямая</t>
  </si>
  <si>
    <t>Профиль Чикаго 0,61</t>
  </si>
  <si>
    <t>Профиль Чикаго 1,2</t>
  </si>
  <si>
    <t>Профиль DONN 1,2м</t>
  </si>
  <si>
    <t>Профиль PLL W (угол)</t>
  </si>
  <si>
    <t>Профиль PRПП 1,2м</t>
  </si>
  <si>
    <t>Профиль SAFE LOCK 0,6м</t>
  </si>
  <si>
    <t>Профиль SAFE LOCK 1,2м</t>
  </si>
  <si>
    <t>Профиль АЛБЕС 1,2м</t>
  </si>
  <si>
    <t>Профиль АЛБЕС Е 1,2м</t>
  </si>
  <si>
    <t>Профиль АРКАДА 1,2м</t>
  </si>
  <si>
    <t>Профиль Армстронг 0,61</t>
  </si>
  <si>
    <t>Профиль Армстронг 1,22</t>
  </si>
  <si>
    <t>Профиль ДОП 0,6м</t>
  </si>
  <si>
    <t>Профиль ДОП 1,2м</t>
  </si>
  <si>
    <t>Профиль ДОП 3,7м</t>
  </si>
  <si>
    <t>ПРОФИЛЬ ДШ-П Н=15мм для деф.шва</t>
  </si>
  <si>
    <t>Профиль ЛЮМСВЕТ 3,7м</t>
  </si>
  <si>
    <t>Профиль соединительный KORNER дуб рустик</t>
  </si>
  <si>
    <t>Профиль соединительный Бук ардан 119</t>
  </si>
  <si>
    <t>Профиль соединительный Бук золотой</t>
  </si>
  <si>
    <t>Профиль соединительный Бук ютландский 127</t>
  </si>
  <si>
    <t>Профиль соединительный Вишня 106</t>
  </si>
  <si>
    <t>Профиль соединительный Вяз 125</t>
  </si>
  <si>
    <t>Профиль соединительный Груша светлая 124</t>
  </si>
  <si>
    <t>Профиль соединительный Дуб анд 118</t>
  </si>
  <si>
    <t>Профиль соединительный Дуб античный 121</t>
  </si>
  <si>
    <t>Профиль соединительный Дуб белый 101</t>
  </si>
  <si>
    <t>Профиль соединительный Дуб светлый 107</t>
  </si>
  <si>
    <t>Профиль соединительный Дуб светлый 707</t>
  </si>
  <si>
    <t>Профиль соединительный Клен 104</t>
  </si>
  <si>
    <t>Профиль соединительный Сосна 105</t>
  </si>
  <si>
    <t>Профиль соединительный Ясень 703</t>
  </si>
  <si>
    <t>Профиль Т24/24- 1200 белый</t>
  </si>
  <si>
    <t>Профиль Т24/24- 600 белый</t>
  </si>
  <si>
    <t>Профиль Т24/29 белый (3,7м)</t>
  </si>
  <si>
    <t>Прямой ввод в стену 74*55</t>
  </si>
  <si>
    <t>Радиаторная решетка 300*600 (горизонт.), белая</t>
  </si>
  <si>
    <t>Радиаторная решетка 600*1200 слоновая кость</t>
  </si>
  <si>
    <t>Радиаторная решетка 600*1500 Арктик</t>
  </si>
  <si>
    <t>Радиаторная решетка 600*1500 слоновая кость</t>
  </si>
  <si>
    <t>Радиаторная решетка 600*1500 бежевая</t>
  </si>
  <si>
    <t>Радиаторная решетка 600*300 (вертик.), белая</t>
  </si>
  <si>
    <t>Радиаторная решетка 600*600 Арктик</t>
  </si>
  <si>
    <t>Радиаторная решетка 600*600 бежевая</t>
  </si>
  <si>
    <t>Радиаторная решетка 600*600 белая</t>
  </si>
  <si>
    <t>Радиаторная решетка 600*600 дуб</t>
  </si>
  <si>
    <t>Радиаторная решетка 600*600 слоновая кость</t>
  </si>
  <si>
    <t>Радиаторная решетка 600*900 бежевая</t>
  </si>
  <si>
    <t>Радиаторная решетка 900*600 бук</t>
  </si>
  <si>
    <t>Радиаторная решетка 900*600 дуб</t>
  </si>
  <si>
    <t>Радиаторная решетка 1200*600 дуб</t>
  </si>
  <si>
    <t>Радиаторная решетка 1500*600 белая</t>
  </si>
  <si>
    <t>Радиаторная решетка 1500*600 дуб</t>
  </si>
  <si>
    <t>Расходомер-счетчик электромагнитный Взлет ЭР исполнения ЭРСВ- 420Л Ду 10 мм</t>
  </si>
  <si>
    <t>Ревизия "Политэк" d50мм</t>
  </si>
  <si>
    <t>Регулируемый кронштейн L=125-160мм (26311022)</t>
  </si>
  <si>
    <t>Рейка Grigliato-E нап.150х150 h30 d10 A907RUS06 металлик рус.L1.2</t>
  </si>
  <si>
    <t>Рейка Grigliato-E нап.150х150 h30 d10 A907RUS06 металлик рус.L2,4</t>
  </si>
  <si>
    <t>Рейка А100АТ A903RUS01/F=1,5 белый матовый рус.перф.(4 м)</t>
  </si>
  <si>
    <t>алюмин.</t>
  </si>
  <si>
    <t>Рейка А100АТ RUS22 белый матовый рус.(3 м) алюмин.</t>
  </si>
  <si>
    <t>Решетка радиаторная 1200*600</t>
  </si>
  <si>
    <t>Решетка радиаторная 1500*600</t>
  </si>
  <si>
    <t>Решетка радиаторная 900*600</t>
  </si>
  <si>
    <t>Розетка R 4017 (для люстр)</t>
  </si>
  <si>
    <t>Ручка шар. син/масл PIANO</t>
  </si>
  <si>
    <t>Светильник Comtech CAMELO 35 0 01</t>
  </si>
  <si>
    <t>Светильник Comtech CAMELO 35 0 04</t>
  </si>
  <si>
    <t>Светильник Comtech CAMELO 35 1 01</t>
  </si>
  <si>
    <t>Светильник Comtech CAMELO 35 1 04</t>
  </si>
  <si>
    <t>Светильник Comtech CARINA 35 0 01</t>
  </si>
  <si>
    <t>Светильник Comtech CARINA 35 0 04</t>
  </si>
  <si>
    <t>Светильник Comtech CARINA 35 0 05</t>
  </si>
  <si>
    <t>Светильник Comtech CARINA 51 0 01</t>
  </si>
  <si>
    <t>Светильник Comtech CARINA 51 0 05</t>
  </si>
  <si>
    <t>Светильник Comtech NORMA 39 0 04</t>
  </si>
  <si>
    <t>Светильник Comtech NORMA 50 0 04</t>
  </si>
  <si>
    <t>Светильник Comtech SATURN 35 1 21</t>
  </si>
  <si>
    <t>Светильник Comtech SATURN 35 1 22</t>
  </si>
  <si>
    <t>Светильник НББ 02*25 выход</t>
  </si>
  <si>
    <t>Светильник точечн. R63, золото</t>
  </si>
  <si>
    <t>Светильник точечн. R63, хром</t>
  </si>
  <si>
    <t>Секрет Апекс 80мм. англ. к+в</t>
  </si>
  <si>
    <t>Секция 3D В2030*Ш3005 из прутка D4,6 (верт.)/ D4,8 (гор.), ячейка</t>
  </si>
  <si>
    <t>60*200 Оцинкование и RAL7040</t>
  </si>
  <si>
    <t>Сетка строит.самокл.45 мм*90м GOLDEN MESH</t>
  </si>
  <si>
    <t>Смесь пусковая Slik-Power</t>
  </si>
  <si>
    <t>Соединение Т-образное 74*55</t>
  </si>
  <si>
    <t>Соединитель 003</t>
  </si>
  <si>
    <t>Соединитель 006 в цвет текс.</t>
  </si>
  <si>
    <t>Соединитель 016 текс</t>
  </si>
  <si>
    <t>Соединитель 022</t>
  </si>
  <si>
    <t>Соединитель 025 дуб коньяк</t>
  </si>
  <si>
    <t>Соединитель 029 сосна корабельная</t>
  </si>
  <si>
    <t>Соединитель 061 дуб измир</t>
  </si>
  <si>
    <t>Соединитель 062 (уп.=50шт.)</t>
  </si>
  <si>
    <t>Соединитель 068</t>
  </si>
  <si>
    <t>Соединитель 077 текс</t>
  </si>
  <si>
    <t>Соединитель 152</t>
  </si>
  <si>
    <t>Соединитель в цвет текс. 068 венге (темн.-коричневый)</t>
  </si>
  <si>
    <t>Соединитель круглых каналов без клапана 111 б/я (100 мм.)</t>
  </si>
  <si>
    <t>Соединитель несущей Griliato</t>
  </si>
  <si>
    <t>Соединитель профилей П60/27 одноуровн.(краб)</t>
  </si>
  <si>
    <t>Соединительная полоса белая, 3 м</t>
  </si>
  <si>
    <t>Соединительная полоса коричневая 3 м</t>
  </si>
  <si>
    <t>Стартовая полоса Kaycan</t>
  </si>
  <si>
    <t>Стартовая полоса белая, 3 м</t>
  </si>
  <si>
    <t>Стеклообои "ЕЛОЧКА СРЕДНЯЯ", Wellton, 25м2/рул WO160</t>
  </si>
  <si>
    <t>Стеклообои "РОГОЖКА крупная", 25м2/рул WO180</t>
  </si>
  <si>
    <t>Стеклообои "РОГОЖКА потолочная" мелкая, 50м2/рул Р100</t>
  </si>
  <si>
    <t>Стеклообои "РОГОЖКА потолочная", 25м2/рул WO 80</t>
  </si>
  <si>
    <t>Стеклообои "РОМБ", 25м2/рул 1сорт, плот. 155г/кв.м WO430</t>
  </si>
  <si>
    <t>Стеклообои "Ромбик"</t>
  </si>
  <si>
    <t>Стеклообои ПАРКЕТ, 25м2/рул, 160г/м2</t>
  </si>
  <si>
    <t>Супер-клей "Контакт" 3г</t>
  </si>
  <si>
    <t>Сухая смесь Levl Top-Q, натуральн ("Е" new25)</t>
  </si>
  <si>
    <t>Термостат Fantini Cosmi</t>
  </si>
  <si>
    <t>Техпластина ТМКЩ-С 50мм (0,72*0,72м) (~40кг)</t>
  </si>
  <si>
    <t>Т-ПЛАСТ 006 Плинтус Чайка с кабель-каналом и мягким краем</t>
  </si>
  <si>
    <t>(1*2,5м) уп. 40шт</t>
  </si>
  <si>
    <t>Т-ПЛАСТ 016 Плинтус Чайка с кабель-каналом и мягким краем</t>
  </si>
  <si>
    <t>пестрое дерево (1*2,5 м) (уп.=40 шт)</t>
  </si>
  <si>
    <t>Т-ПЛАСТ 043 Плинтус Чайка с кабель-каналом и мягким краем дуб</t>
  </si>
  <si>
    <t>светлый (1*2,5 м) (уп=40шт)</t>
  </si>
  <si>
    <t>Т-ПЛАСТ 062 Плинтус Чайка с кабель-каналом и мягким краем</t>
  </si>
  <si>
    <t>(1*2,5 м) (уп.=40 шт)</t>
  </si>
  <si>
    <t>Т-ПЛАСТ 066 Плинтус Чайка с кабель-каналом и мягким краем</t>
  </si>
  <si>
    <t>Т-ПЛАСТ 079 Плинтус Чайка с кабель-каналом и мягким краем дуб</t>
  </si>
  <si>
    <t>мокко(1*2,5 м) (уп.=40 шт)</t>
  </si>
  <si>
    <t>Т-ПЛАСТ Плинтус Чайка окраш-й с мягким краем (0,77х2,5м)</t>
  </si>
  <si>
    <t>(уп.=40 шт)</t>
  </si>
  <si>
    <t>Труба КОРСИС DN/OD 160 SN 8 PR-3</t>
  </si>
  <si>
    <t>Угол арочный ПВХ перфорированный 3м.</t>
  </si>
  <si>
    <t>Угол арочный ПВХ, 25*25, 3м</t>
  </si>
  <si>
    <t>Угол внешн/внутр. универсальный</t>
  </si>
  <si>
    <t>Угол внешний 006 в цвет текс.</t>
  </si>
  <si>
    <t>Угол внешний 016 в цвет текс.</t>
  </si>
  <si>
    <t>Угол внешний 022</t>
  </si>
  <si>
    <t>Угол внешний 025 дуб коньяк</t>
  </si>
  <si>
    <t>Угол внешний 029 сосна корабельная</t>
  </si>
  <si>
    <t>Угол внешний 036 серый дуб</t>
  </si>
  <si>
    <t>Угол внешний 037</t>
  </si>
  <si>
    <t>Угол внешний 043 дуб светлый</t>
  </si>
  <si>
    <t>Угол внешний 055 сашмит медовый</t>
  </si>
  <si>
    <t>Угол внешний 061 дуб измир</t>
  </si>
  <si>
    <t>Угол внешний 062 (уп.=50 шт.)</t>
  </si>
  <si>
    <t>Угол внешний 063 дуб золотой</t>
  </si>
  <si>
    <t>Угол внешний 068 венге (темн.-коричневый)</t>
  </si>
  <si>
    <t>Угол внешний 076 в цвет текс. Черный</t>
  </si>
  <si>
    <t>Угол внешний 077 с держателем в цвет текс на уп</t>
  </si>
  <si>
    <t>Угол внешний 079</t>
  </si>
  <si>
    <t>Угол внешний 74*55</t>
  </si>
  <si>
    <t>Угол внешний Kaycan Azzure Blue</t>
  </si>
  <si>
    <t>Угол внешний белый 3 м</t>
  </si>
  <si>
    <t>Угол внутр Бук ютландский 127</t>
  </si>
  <si>
    <t>Угол внутр Вяз 125</t>
  </si>
  <si>
    <t>Угол внутр Дуб анд 118</t>
  </si>
  <si>
    <t>Угол внутр Дуб античный 121</t>
  </si>
  <si>
    <t>Угол внутр Дуб белый 101</t>
  </si>
  <si>
    <t>Угол внутр Дуб светлый 107</t>
  </si>
  <si>
    <t>Угол внутр Дуб светлый 707</t>
  </si>
  <si>
    <t>Угол внутр Клен 104</t>
  </si>
  <si>
    <t>Угол внутр Клен голубой</t>
  </si>
  <si>
    <t>Угол внутр Сосна 105</t>
  </si>
  <si>
    <t>Угол внутр Ясень 703</t>
  </si>
  <si>
    <t>Угол внутренний 003</t>
  </si>
  <si>
    <t>Угол внутренний 022</t>
  </si>
  <si>
    <t>Угол внутренний 025 дуб коньяк</t>
  </si>
  <si>
    <t>Угол внутренний 029 сосна корабельная</t>
  </si>
  <si>
    <t>Угол внутренний 043 дуб светлый</t>
  </si>
  <si>
    <t>Угол внутренний 061 дуб измир</t>
  </si>
  <si>
    <t>Угол внутренний 062 (уп.=50шт.)</t>
  </si>
  <si>
    <t>Угол внутренний 068 венге (темн.-коричневый)</t>
  </si>
  <si>
    <t>Угол внутренний 077 текс</t>
  </si>
  <si>
    <t>Угол внутренний 74*55</t>
  </si>
  <si>
    <t>Угол внутренний Kaycan Azzure Blue</t>
  </si>
  <si>
    <t>Угол внутренний KORNER дуб рустик</t>
  </si>
  <si>
    <t>Угол внутренний белый 3 м</t>
  </si>
  <si>
    <t>Угол внутренний Бук золотой</t>
  </si>
  <si>
    <t>Угол внутренний коричневый 3 м</t>
  </si>
  <si>
    <t>Угол для ГК перфорир. с сеткой 2,5 м (50 шт/уп.)</t>
  </si>
  <si>
    <t>Угол из ПВХ 25мм. L=2.7м, белый</t>
  </si>
  <si>
    <t>Угол из ПВХ с сеткой 100х150мм. для фасадных работ (2,5м.)</t>
  </si>
  <si>
    <t>Угол МДФ Kronostar дуб натуральный</t>
  </si>
  <si>
    <t>Угол МДФ Kronostar сосна светлая</t>
  </si>
  <si>
    <t>Угол наружний Бук ардан 119</t>
  </si>
  <si>
    <t>Угол наружний Бук золотой</t>
  </si>
  <si>
    <t>Угол наружний Бук ютландский 127</t>
  </si>
  <si>
    <t>Угол наружний Вишня 106</t>
  </si>
  <si>
    <t>Угол наружний Вяз 125</t>
  </si>
  <si>
    <t>Угол наружний Груша светлая 124</t>
  </si>
  <si>
    <t>Угол наружний Дуб анд 118</t>
  </si>
  <si>
    <t>Угол наружний Дуб античный 121</t>
  </si>
  <si>
    <t>Угол наружний Дуб белый 101</t>
  </si>
  <si>
    <t>Угол наружний Дуб светлый 107</t>
  </si>
  <si>
    <t>Угол наружний Клен 104</t>
  </si>
  <si>
    <t>Угол наружний Клен голубой</t>
  </si>
  <si>
    <t>Угол наружний коричневый 3 м</t>
  </si>
  <si>
    <t>Угол наружний Сосна 105</t>
  </si>
  <si>
    <t>Угол наружний Ясень 703</t>
  </si>
  <si>
    <t>Угол пр хром.</t>
  </si>
  <si>
    <t>Угол пристенный 3м. W</t>
  </si>
  <si>
    <t>Угол универсальный Бельгия</t>
  </si>
  <si>
    <t>Угол универсальный к ПВХ 3м, Ростов</t>
  </si>
  <si>
    <t>Уголок 15х15х1,5 (2,0м)</t>
  </si>
  <si>
    <t>Уголок неравнополочный 100х63х8</t>
  </si>
  <si>
    <t>Уголок периметральный 24*19 мм белый сталь (3 м)</t>
  </si>
  <si>
    <t>Уголок Универсал белый 2,7м. 25х25</t>
  </si>
  <si>
    <t>Удлинитель на кат. 4х20м УР16-0001</t>
  </si>
  <si>
    <t>Удлинитель профиля 45*18</t>
  </si>
  <si>
    <t>Удлинитель профиля П 60*27</t>
  </si>
  <si>
    <t>Универсальная планка Kaycan Azzure Blue</t>
  </si>
  <si>
    <t>Уплотнитель для притвора</t>
  </si>
  <si>
    <t>Уплотнитель порога</t>
  </si>
  <si>
    <t>Урна</t>
  </si>
  <si>
    <t>Фанера ФК 10мм. (1450*1525)</t>
  </si>
  <si>
    <t>Фасадная кассета МП2005/25/30 (ПЭ-01-3020-1.2)</t>
  </si>
  <si>
    <t>Фасадная кассета МП2005/25/30 (ПЭ-01-6002-1.2)</t>
  </si>
  <si>
    <t>Фасадная кассета МП2005/25/30 (ПЭ-01-9010-1.2)</t>
  </si>
  <si>
    <t>Фиксатор Connect Panel lock DP (26300218) белый</t>
  </si>
  <si>
    <t>Фиксатор Connect Split Pin Winch L=57 (26300553)</t>
  </si>
  <si>
    <t>Фиксатор для трубы 16</t>
  </si>
  <si>
    <t>Фиксирующая скоба для РКК-75*55</t>
  </si>
  <si>
    <t>Хомут 300*4,8 мм. нейлон</t>
  </si>
  <si>
    <t>ШЛОСС Щиток под ключ 113 Cr хром</t>
  </si>
  <si>
    <t>ШЛОСС Щиток под ключ 113 М золото</t>
  </si>
  <si>
    <t>ШЛОСС Щиток под цилиндр 115/55 CR хром</t>
  </si>
  <si>
    <t>ШЛОСС Щиток под цилиндр 115/55 W белый</t>
  </si>
  <si>
    <t>Шнур для сварки линолеума CWELD-87078 Mineral 10</t>
  </si>
  <si>
    <t>Шпингалет 807В золото</t>
  </si>
  <si>
    <t>Штифт приводной ВС</t>
  </si>
  <si>
    <t>Электр. розетка 1м телефонная, СП ВАЛЕРИ, В0034</t>
  </si>
  <si>
    <t>Элементы забора ФО-2</t>
  </si>
  <si>
    <t>Аквадистиллятор ДЭ-4-02 ЭМО</t>
  </si>
  <si>
    <t>Вентилятор дутьевой ВД-2,8</t>
  </si>
  <si>
    <t>Вентилятор дутьевой ВД-3,5 с эл.двигателем 3/1500</t>
  </si>
  <si>
    <t>Вентилятор радиальный ВР 280-46-2,5ДУ ис.1</t>
  </si>
  <si>
    <t>Весы лабораторные  ГОСТ 24104-2001</t>
  </si>
  <si>
    <t>Вольтметр В80П 250В</t>
  </si>
  <si>
    <t>Вольтметр В80П 400В</t>
  </si>
  <si>
    <t>Вычислитель Эльф-05</t>
  </si>
  <si>
    <t>Дифманометр ДМЭУ-МИ-6,3кПа-16МПа кл.точн.1 4-20мА</t>
  </si>
  <si>
    <t>Затвор диск поворотVP3448-02EP Ду 80 Ру16 межфл Tecofi</t>
  </si>
  <si>
    <t>Клапан обратный пружинный Seagull Ду50РУ10</t>
  </si>
  <si>
    <t>Клапан предохранительный пружинный с ручным фланцевым подрывом 17с28нж Ду 50</t>
  </si>
  <si>
    <t>Комплект сменных элементов на 500 часов работы</t>
  </si>
  <si>
    <t>Кондуктометр-солемер АНИОН-4120</t>
  </si>
  <si>
    <t>Краны шаровые полнопроходные приварные КШЦП 150.025.02 Ду150 Ру25</t>
  </si>
  <si>
    <t>Краны шаровые полнопроходные фланцевые КШЦФ 100.016.02 Ду100 Ру16</t>
  </si>
  <si>
    <t>Краны шаровые стандартнопроходные муфтовые КШЦМ 080.040.02 Ду80 Ру40</t>
  </si>
  <si>
    <t>Краны шаровые стандартнопроходные фланцевые КШЦФ 015.040.02 Ду15 Ру40</t>
  </si>
  <si>
    <t>Краны шаровые стандартнопроходные фланцевые КШЦФ 025.040.02 Ду25 Ру40</t>
  </si>
  <si>
    <t>Краны шаровые стандартнопроходные фланцевые КШЦФ 100/080.016.02 Ду100 Ру16</t>
  </si>
  <si>
    <t>Манометр ДМ 02-160-1М 10кГ/см2</t>
  </si>
  <si>
    <t>Манометр ДМ 2005(0-6кгс/см2)</t>
  </si>
  <si>
    <t>Манометр ДМ-02, 160мм, М20*1,5, 0…16кгс/см2  1,5</t>
  </si>
  <si>
    <t>Манометр МП5 -У 0-10 кгс/см2</t>
  </si>
  <si>
    <t>Манометр ТМ-620Р.00 0…10кгс/см2</t>
  </si>
  <si>
    <t>Напоромер НМП-52-М2 (0-1,6 кПа)</t>
  </si>
  <si>
    <t>Насос Lowara FCE 40-200/40 с эл.дв. 4 кВт</t>
  </si>
  <si>
    <t>Насос ВК1 16 1,5кВт</t>
  </si>
  <si>
    <t>Оксиметр WaterLiner WDO-74</t>
  </si>
  <si>
    <t>Прибор электроизмерительный Ц 4353 комбинированный</t>
  </si>
  <si>
    <t>Расходомер топлива DFM 500C</t>
  </si>
  <si>
    <t>Регулятор РС 29.2.32 М</t>
  </si>
  <si>
    <t>Счетчик Меркурий 231 АМ-01 трехфазный кл 0,5 Тр/5А 220/380В 1тариф ОУ</t>
  </si>
  <si>
    <t>Тестер Ц-4317 М</t>
  </si>
  <si>
    <t>Тест-комплект " Сульфаты"</t>
  </si>
  <si>
    <t>Тест-комплект "Цветность"</t>
  </si>
  <si>
    <t>Щит автоматики управления котлом ШЭТ 5901-03А2А</t>
  </si>
  <si>
    <t>Краскопульт</t>
  </si>
  <si>
    <t>Подшипник шариковый 6308</t>
  </si>
  <si>
    <t xml:space="preserve">Проволока 0,8 CВ-08Г2С ГОСТ 2246-70 </t>
  </si>
  <si>
    <t>Проволока 1,0-О-С ГОСТ 3282-74</t>
  </si>
  <si>
    <t>Триммер</t>
  </si>
  <si>
    <t>Номер по по- рядку</t>
  </si>
  <si>
    <t>итого</t>
  </si>
  <si>
    <t>24.</t>
  </si>
  <si>
    <t>Адаптер WiFi</t>
  </si>
  <si>
    <t>25.</t>
  </si>
  <si>
    <t>Арматура А III 12</t>
  </si>
  <si>
    <t>Беcперебойный источник питания PSC-60B-C</t>
  </si>
  <si>
    <t>26.</t>
  </si>
  <si>
    <t>33.</t>
  </si>
  <si>
    <t>Бобышка приварная М20 х1,5 L60</t>
  </si>
  <si>
    <t>34.</t>
  </si>
  <si>
    <t>Бобышка приварная М20 х1,5 L70</t>
  </si>
  <si>
    <t>35.</t>
  </si>
  <si>
    <t>36.</t>
  </si>
  <si>
    <t>Бобышка приварная М20 х1,5 L90</t>
  </si>
  <si>
    <t>37.</t>
  </si>
  <si>
    <t>Бобышка резьбовая М20х1,5 х G1/2 L40</t>
  </si>
  <si>
    <t>38.</t>
  </si>
  <si>
    <t>39.</t>
  </si>
  <si>
    <t>Бобышка резьбовая М20х1,5 х G1/2 L60</t>
  </si>
  <si>
    <t>40.</t>
  </si>
  <si>
    <t>Бобышка резьбовая М20х1,5 х G1/2 L70</t>
  </si>
  <si>
    <t>41.</t>
  </si>
  <si>
    <t>42.</t>
  </si>
  <si>
    <t>Бобышка резьбовая М20х1,5 х G1/2 L90</t>
  </si>
  <si>
    <t>49.</t>
  </si>
  <si>
    <t>Бочонок G1/2 цинк</t>
  </si>
  <si>
    <t>50.</t>
  </si>
  <si>
    <t>Выключатель автомат С63А</t>
  </si>
  <si>
    <t>Выключатель пакетный ПВ 1-10 У1 IP56</t>
  </si>
  <si>
    <t>51.</t>
  </si>
  <si>
    <t>66.</t>
  </si>
  <si>
    <t>Датчик давления СДВ-И-016-4-20мА</t>
  </si>
  <si>
    <t>67.</t>
  </si>
  <si>
    <t>Датчик температуры.ДТС300 5-Pt100.В4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</si>
  <si>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</si>
  <si>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</si>
  <si>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</si>
  <si>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</si>
  <si>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</si>
  <si>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</si>
  <si>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</si>
  <si>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</si>
  <si>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</si>
  <si>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Дюбель 6х40 (с шипами)</t>
  </si>
  <si>
    <t>77.</t>
  </si>
  <si>
    <t>Дюбель 8х80 (с шипами)</t>
  </si>
  <si>
    <t>78.</t>
  </si>
  <si>
    <t>Заглушка эллиптическая Ду133 ст.20</t>
  </si>
  <si>
    <t>79.</t>
  </si>
  <si>
    <t>103.</t>
  </si>
  <si>
    <t>Кисть фп L-50</t>
  </si>
  <si>
    <t>104.</t>
  </si>
  <si>
    <t>Клей K-Flex 0,5 it К414</t>
  </si>
  <si>
    <t>121.</t>
  </si>
  <si>
    <t>Кран шаровой Стриж Ду100 Ру16</t>
  </si>
  <si>
    <t>122.</t>
  </si>
  <si>
    <t>Кран шаровой Стриж Ду50 Ру16</t>
  </si>
  <si>
    <t>123.</t>
  </si>
  <si>
    <t>Кран шаровой Стриж Ду80 Ру16</t>
  </si>
  <si>
    <t>124.</t>
  </si>
  <si>
    <t>Кран шаровый Ду15 со спускником</t>
  </si>
  <si>
    <t>125.</t>
  </si>
  <si>
    <t>Кран шаровый приварной Ду150 Ру25</t>
  </si>
  <si>
    <t>126.</t>
  </si>
  <si>
    <t>Кронштейн крепления электрического шкафа</t>
  </si>
  <si>
    <t>127.</t>
  </si>
  <si>
    <t>128.</t>
  </si>
  <si>
    <t>Лоток 100х50</t>
  </si>
  <si>
    <t>Лоток PNK- 50.Крышка соединителя углового 90</t>
  </si>
  <si>
    <t>129.</t>
  </si>
  <si>
    <t>130.</t>
  </si>
  <si>
    <t>Лоток PNK- 50.Крышка Т-отвода</t>
  </si>
  <si>
    <t>Лоток PNK- 50.Соединитель Т- отвод</t>
  </si>
  <si>
    <t>131.</t>
  </si>
  <si>
    <t>132.</t>
  </si>
  <si>
    <t>133.</t>
  </si>
  <si>
    <t>134.</t>
  </si>
  <si>
    <t>Лоток.Крышка замковая 100</t>
  </si>
  <si>
    <t>135.</t>
  </si>
  <si>
    <t>Лоток.Перегородка 50х50</t>
  </si>
  <si>
    <t>136.</t>
  </si>
  <si>
    <t>Лоток.Полоса соединительная 50х100</t>
  </si>
  <si>
    <t>137.</t>
  </si>
  <si>
    <t>138.</t>
  </si>
  <si>
    <t>Лоток.Скоба К1157</t>
  </si>
  <si>
    <t>139.</t>
  </si>
  <si>
    <t>Лоток.Стойка К1150 L400</t>
  </si>
  <si>
    <t>Лоток.Уголок соединительный 100х100х50</t>
  </si>
  <si>
    <t>140.</t>
  </si>
  <si>
    <t>141.</t>
  </si>
  <si>
    <t>Лоток.Цанга М8 10х30</t>
  </si>
  <si>
    <t>142.</t>
  </si>
  <si>
    <t>174.</t>
  </si>
  <si>
    <t>175.</t>
  </si>
  <si>
    <t>179.</t>
  </si>
  <si>
    <t>Перемычка 870-402</t>
  </si>
  <si>
    <t>180.</t>
  </si>
  <si>
    <t>Перемычка 870-403</t>
  </si>
  <si>
    <t>181.</t>
  </si>
  <si>
    <t>182.</t>
  </si>
  <si>
    <t>183.</t>
  </si>
  <si>
    <t>184.</t>
  </si>
  <si>
    <t>185.</t>
  </si>
  <si>
    <t>186.</t>
  </si>
  <si>
    <t>187.</t>
  </si>
  <si>
    <t>Переходник G1/2 х М20х1,5</t>
  </si>
  <si>
    <t>188.</t>
  </si>
  <si>
    <t>Переходник G1/2(н)/G1/2(вн)-50-А</t>
  </si>
  <si>
    <t>189.</t>
  </si>
  <si>
    <t>190.</t>
  </si>
  <si>
    <t>Преобразователь MDR-20-24-AC-DC</t>
  </si>
  <si>
    <t>191.</t>
  </si>
  <si>
    <t>204.</t>
  </si>
  <si>
    <t>205.</t>
  </si>
  <si>
    <t>206.</t>
  </si>
  <si>
    <t>207.</t>
  </si>
  <si>
    <t>Разъем ESC250V-2P</t>
  </si>
  <si>
    <t>Разъём пит-я/сигнал (колодка на кабель) DS 1073-3 FCW</t>
  </si>
  <si>
    <t>208.</t>
  </si>
  <si>
    <t>Разъём пит-я/сигнал (колодка на кабель) DS 1073-6 FCW</t>
  </si>
  <si>
    <t>209.</t>
  </si>
  <si>
    <t>210.</t>
  </si>
  <si>
    <t>211.</t>
  </si>
  <si>
    <t>212.</t>
  </si>
  <si>
    <t>213.</t>
  </si>
  <si>
    <t>Резиновое кольцо для кабеля D10х6</t>
  </si>
  <si>
    <t>214.</t>
  </si>
  <si>
    <t>Саморез с прессшайбой 5х76</t>
  </si>
  <si>
    <t>215.</t>
  </si>
  <si>
    <t>216.</t>
  </si>
  <si>
    <t>235.</t>
  </si>
  <si>
    <t>236.</t>
  </si>
  <si>
    <t>Упаковка картонная</t>
  </si>
  <si>
    <t>237.</t>
  </si>
  <si>
    <t>245.</t>
  </si>
  <si>
    <t>249.</t>
  </si>
  <si>
    <t>Электроды 3мм</t>
  </si>
  <si>
    <t>Итого</t>
  </si>
  <si>
    <t>Ед. изм</t>
  </si>
  <si>
    <t>Количество</t>
  </si>
  <si>
    <t>Бобышка приварная М20 х1,5 L80</t>
  </si>
  <si>
    <t>Бобышка резьбовая М20х1,5 х G1/2 L50</t>
  </si>
  <si>
    <t>Бобышка резьбовая М20х1,5 х G1/2 L80</t>
  </si>
  <si>
    <t>Датчик магнитноконтактный ИО 102-20</t>
  </si>
  <si>
    <t>Датчик температуры.Комплект.КТС-Б.L100</t>
  </si>
  <si>
    <t>Датчик температуры.Комплект.КТС-Б.L120</t>
  </si>
  <si>
    <t>Датчик температуры.Комплект.КТС-Б.L160</t>
  </si>
  <si>
    <t>Датчик температуры.Комплект.КТС-Б.L80</t>
  </si>
  <si>
    <t>Датчик температуры.Комплект.ТС-Б.L160</t>
  </si>
  <si>
    <t>Датчик температуры.Комплект.ТС-Б.L80</t>
  </si>
  <si>
    <t>Держатель со стяжкой Clip D16мм- 32мм</t>
  </si>
  <si>
    <t>Заглушка фланцевая 1-50 ст.20 ГОСТ 12836-67</t>
  </si>
  <si>
    <t>Кран шаровый приварной Ду 65 Ру25</t>
  </si>
  <si>
    <t>Лоток PNK- 50.Соединитель угловой 91</t>
  </si>
  <si>
    <t>Лоток.Кронштейн настенный L200</t>
  </si>
  <si>
    <t>Лоток.Полка К1163 L445</t>
  </si>
  <si>
    <t>Лоток.Швеллер 32х20х2000</t>
  </si>
  <si>
    <t>Обратный клапан тип 402, Ду40, Ру16,фланцевый, чугун</t>
  </si>
  <si>
    <t>Обратный клапан тип 402, Ду65, Ру16,фланцевый, чугун</t>
  </si>
  <si>
    <t>Переход К-159х8- 57х5 ц ГОСТ 17378-2001</t>
  </si>
  <si>
    <t>Переход К-159х8- 76х5 ц ГОСТ 17378-2001</t>
  </si>
  <si>
    <t>Переход К-2-108х4,0- 57х3,0 ГОСТ 17378-2001</t>
  </si>
  <si>
    <t>Переход К-2-108х4,0- 89х3,5 ГОСТ 17378-2001</t>
  </si>
  <si>
    <t>Переход К-2-89х3,5- 76х3,5 ГОСТ 17378-2001</t>
  </si>
  <si>
    <t>Переход К-76х3,5- 57х3 ГОСТ 17378-2001</t>
  </si>
  <si>
    <t>Пластина торцевая NSYTRAC22 серая для клемм NSYTRV 2,5мм2-10мм2 Б0662</t>
  </si>
  <si>
    <t>Преобразователь давления БД ПД-Р (0-16 бар)</t>
  </si>
  <si>
    <t>Прокладка паронитовая (манометры) D=19, d=2</t>
  </si>
  <si>
    <t>Прокладка паронитовая А- 65-1.6ПОН-ГОСТ 15180-86</t>
  </si>
  <si>
    <t>Разъем 8-контактн. RJ-45</t>
  </si>
  <si>
    <t>Разъём стопор 249-116 серый WAGO</t>
  </si>
  <si>
    <t>Разъем стопор 249-117 серый WAGO</t>
  </si>
  <si>
    <t>Регулирующий клапан VB 2 Ду 50 Kvs=40.0 m3/ч,фланцевый, чугун</t>
  </si>
  <si>
    <t>Саморез с прессшайбой сверло 4,2х13 цинк</t>
  </si>
  <si>
    <t>Саморез с прессшайбой СММ 4,2х41 острый</t>
  </si>
  <si>
    <t>Уголок мебельный 25мм</t>
  </si>
  <si>
    <t>Фиксатор NSYTRААВ35 торцевой защелка ширина 5,2мм</t>
  </si>
  <si>
    <t>Шина соединительная типа PIN 1Р 63А ИЭК</t>
  </si>
  <si>
    <r>
      <t xml:space="preserve">         </t>
    </r>
    <r>
      <rPr>
        <sz val="10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</si>
  <si>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15кч18п Ду40 Ру16(шт)</t>
  </si>
  <si>
    <r>
      <t xml:space="preserve">         </t>
    </r>
    <r>
      <rPr>
        <sz val="10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</si>
  <si>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15кч22бр  65мм</t>
  </si>
  <si>
    <r>
      <t xml:space="preserve">         </t>
    </r>
    <r>
      <rPr>
        <sz val="10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</si>
  <si>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15с22нж  Ду 50</t>
  </si>
  <si>
    <r>
      <t xml:space="preserve">      </t>
    </r>
    <r>
      <rPr>
        <sz val="10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</si>
  <si>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15с22нж  Ду 65</t>
  </si>
  <si>
    <r>
      <t xml:space="preserve">      </t>
    </r>
    <r>
      <rPr>
        <sz val="10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</si>
  <si>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15с22нж Ду32</t>
  </si>
  <si>
    <r>
      <t xml:space="preserve">      </t>
    </r>
    <r>
      <rPr>
        <sz val="10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</si>
  <si>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15ч75 Ду-50</t>
  </si>
  <si>
    <r>
      <t xml:space="preserve">      </t>
    </r>
    <r>
      <rPr>
        <sz val="10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</si>
  <si>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ф 40</t>
  </si>
  <si>
    <r>
      <t xml:space="preserve">      </t>
    </r>
    <r>
      <rPr>
        <sz val="10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</si>
  <si>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Задвижка 30ч39р Ду100 Ру16</t>
  </si>
  <si>
    <r>
      <t xml:space="preserve">      </t>
    </r>
    <r>
      <rPr>
        <sz val="10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</si>
  <si>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Задвижка чугунная 31ч 6Бр Ду-50</t>
  </si>
  <si>
    <r>
      <t xml:space="preserve">      </t>
    </r>
    <r>
      <rPr>
        <sz val="10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</si>
  <si>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Кирпич ШБ-8 огнеупорный шамотный ГОСТ 390-96,8691-73</t>
  </si>
  <si>
    <r>
      <t xml:space="preserve">      </t>
    </r>
    <r>
      <rPr>
        <sz val="10"/>
        <color theme="1"/>
        <rFont val="Times New Roman"/>
        <family val="1"/>
        <charset val="204"/>
      </rPr>
      <t>18.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</si>
  <si>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Контейнер для мусора б/у</t>
  </si>
  <si>
    <r>
      <t xml:space="preserve">      </t>
    </r>
    <r>
      <rPr>
        <sz val="10"/>
        <color theme="1"/>
        <rFont val="Times New Roman"/>
        <family val="1"/>
        <charset val="204"/>
      </rPr>
      <t>19.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</si>
  <si>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Лист Б-ПН-О-4,0 ГОСТ 19903-74/ст3сп5 ГОСТ 14637-89</t>
  </si>
  <si>
    <r>
      <t xml:space="preserve">      </t>
    </r>
    <r>
      <rPr>
        <sz val="10"/>
        <color theme="1"/>
        <rFont val="Times New Roman"/>
        <family val="1"/>
        <charset val="204"/>
      </rPr>
      <t>21.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</si>
  <si>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Мульда для мусора б/у</t>
  </si>
  <si>
    <r>
      <t xml:space="preserve">      </t>
    </r>
    <r>
      <rPr>
        <sz val="10"/>
        <color theme="1"/>
        <rFont val="Times New Roman"/>
        <family val="1"/>
        <charset val="204"/>
      </rPr>
      <t>22.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</si>
  <si>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Насос консольный К 100-65-200 с эл. двигателем 15/3000</t>
  </si>
  <si>
    <r>
      <t xml:space="preserve">      </t>
    </r>
    <r>
      <rPr>
        <sz val="10"/>
        <color theme="1"/>
        <rFont val="Times New Roman"/>
        <family val="1"/>
        <charset val="204"/>
      </rPr>
      <t>23.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</si>
  <si>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90-108х4  ГОСТ 17375-2001</t>
  </si>
  <si>
    <r>
      <t xml:space="preserve">      </t>
    </r>
    <r>
      <rPr>
        <sz val="10"/>
        <color theme="1"/>
        <rFont val="Times New Roman"/>
        <family val="1"/>
        <charset val="204"/>
      </rPr>
      <t>24.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</si>
  <si>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90-159х4  ГОСТ 17375-2001</t>
  </si>
  <si>
    <r>
      <t xml:space="preserve">      </t>
    </r>
    <r>
      <rPr>
        <sz val="10"/>
        <color theme="1"/>
        <rFont val="Times New Roman"/>
        <family val="1"/>
        <charset val="204"/>
      </rPr>
      <t>30.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</si>
  <si>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Плита перекрытия 145х43х10 б/у</t>
  </si>
  <si>
    <r>
      <t xml:space="preserve">      </t>
    </r>
    <r>
      <rPr>
        <sz val="10"/>
        <color theme="1"/>
        <rFont val="Times New Roman"/>
        <family val="1"/>
        <charset val="204"/>
      </rPr>
      <t>31.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</si>
  <si>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Плита перекрытия 250х250 б/у</t>
  </si>
  <si>
    <r>
      <t xml:space="preserve">      </t>
    </r>
    <r>
      <rPr>
        <sz val="10"/>
        <color theme="1"/>
        <rFont val="Times New Roman"/>
        <family val="1"/>
        <charset val="204"/>
      </rPr>
      <t>32.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</si>
  <si>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Плита перекрытия лотка 5,8</t>
  </si>
  <si>
    <r>
      <t xml:space="preserve">      </t>
    </r>
    <r>
      <rPr>
        <sz val="10"/>
        <color theme="1"/>
        <rFont val="Times New Roman"/>
        <family val="1"/>
        <charset val="204"/>
      </rPr>
      <t>33.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</si>
  <si>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плита перекрытия лотка п 8-8</t>
  </si>
  <si>
    <r>
      <t xml:space="preserve">      </t>
    </r>
    <r>
      <rPr>
        <sz val="10"/>
        <color theme="1"/>
        <rFont val="Times New Roman"/>
        <family val="1"/>
        <charset val="204"/>
      </rPr>
      <t>34.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</si>
  <si>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Плита перекрытия ПК 58-10 б/у</t>
  </si>
  <si>
    <r>
      <t xml:space="preserve">      </t>
    </r>
    <r>
      <rPr>
        <sz val="10"/>
        <color theme="1"/>
        <rFont val="Times New Roman"/>
        <family val="1"/>
        <charset val="204"/>
      </rPr>
      <t>35.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</si>
  <si>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Полоса 60х4х3 б/у</t>
  </si>
  <si>
    <r>
      <t xml:space="preserve">      </t>
    </r>
    <r>
      <rPr>
        <sz val="10"/>
        <color theme="1"/>
        <rFont val="Times New Roman"/>
        <family val="1"/>
        <charset val="204"/>
      </rPr>
      <t>36.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</si>
  <si>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Профлист ОЦ 0,8 мм б/у</t>
  </si>
  <si>
    <t>пог. м</t>
  </si>
  <si>
    <r>
      <t xml:space="preserve">      </t>
    </r>
    <r>
      <rPr>
        <sz val="10"/>
        <color theme="1"/>
        <rFont val="Times New Roman"/>
        <family val="1"/>
        <charset val="204"/>
      </rPr>
      <t>44.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</si>
  <si>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бесшовная г/д 325х(4,0-32,0) ГОСТ 9940-81; ГОСТ 8732-78.</t>
  </si>
  <si>
    <r>
      <t xml:space="preserve">      </t>
    </r>
    <r>
      <rPr>
        <sz val="10"/>
        <color theme="1"/>
        <rFont val="Times New Roman"/>
        <family val="1"/>
        <charset val="204"/>
      </rPr>
      <t>45.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</si>
  <si>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оцинкованная ВГПО 15х3,2 ГОСТ 3262-75</t>
  </si>
  <si>
    <r>
      <t xml:space="preserve">      </t>
    </r>
    <r>
      <rPr>
        <sz val="10"/>
        <color theme="1"/>
        <rFont val="Times New Roman"/>
        <family val="1"/>
        <charset val="204"/>
      </rPr>
      <t>46.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</si>
  <si>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оцинкованная ВГПО 20х2,5 ГОСТ 3262-75</t>
  </si>
  <si>
    <r>
      <t xml:space="preserve">      </t>
    </r>
    <r>
      <rPr>
        <sz val="10"/>
        <color theme="1"/>
        <rFont val="Times New Roman"/>
        <family val="1"/>
        <charset val="204"/>
      </rPr>
      <t>47.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</si>
  <si>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ВГП 15х3,2 ГОСТ 3262-75</t>
  </si>
  <si>
    <r>
      <t xml:space="preserve">      </t>
    </r>
    <r>
      <rPr>
        <sz val="10"/>
        <color theme="1"/>
        <rFont val="Times New Roman"/>
        <family val="1"/>
        <charset val="204"/>
      </rPr>
      <t>48.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</si>
  <si>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эл/сварная 219х7,0 ГОСТ 10704-91.</t>
  </si>
  <si>
    <r>
      <t xml:space="preserve">      </t>
    </r>
    <r>
      <rPr>
        <sz val="10"/>
        <color theme="1"/>
        <rFont val="Times New Roman"/>
        <family val="1"/>
        <charset val="204"/>
      </rPr>
      <t>49.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</si>
  <si>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эл/сварная 25х2,8 ГОСТ 10704-91</t>
  </si>
  <si>
    <r>
      <t xml:space="preserve">      </t>
    </r>
    <r>
      <rPr>
        <sz val="10"/>
        <color theme="1"/>
        <rFont val="Times New Roman"/>
        <family val="1"/>
        <charset val="204"/>
      </rPr>
      <t>50.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</si>
  <si>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эл/сварная 273х7,0 ГОСТ 10704-91.</t>
  </si>
  <si>
    <r>
      <t xml:space="preserve">      </t>
    </r>
    <r>
      <rPr>
        <sz val="10"/>
        <color theme="1"/>
        <rFont val="Times New Roman"/>
        <family val="1"/>
        <charset val="204"/>
      </rPr>
      <t>51.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</si>
  <si>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эл/сварная 57х4,0 ГОСТ 10704-91.</t>
  </si>
  <si>
    <r>
      <t xml:space="preserve">      </t>
    </r>
    <r>
      <rPr>
        <sz val="10"/>
        <color theme="1"/>
        <rFont val="Times New Roman"/>
        <family val="1"/>
        <charset val="204"/>
      </rPr>
      <t>52.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</si>
  <si>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эл/сварная 720х8,0 ГОСТ 10704-91.</t>
  </si>
  <si>
    <r>
      <t xml:space="preserve">      </t>
    </r>
    <r>
      <rPr>
        <sz val="10"/>
        <color theme="1"/>
        <rFont val="Times New Roman"/>
        <family val="1"/>
        <charset val="204"/>
      </rPr>
      <t>53.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</si>
  <si>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Уголок 100х100х7-В ГОСТ 8509-93/3сп5 ГОСТ 535-88</t>
  </si>
  <si>
    <r>
      <t xml:space="preserve">      </t>
    </r>
    <r>
      <rPr>
        <sz val="10"/>
        <color theme="1"/>
        <rFont val="Times New Roman"/>
        <family val="1"/>
        <charset val="204"/>
      </rPr>
      <t>54.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</si>
  <si>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Уголок 75х75х6-В ГОСТ 8509-93/3сп5 ГОСТ 535-88</t>
  </si>
  <si>
    <r>
      <t xml:space="preserve">      </t>
    </r>
    <r>
      <rPr>
        <sz val="10"/>
        <color theme="1"/>
        <rFont val="Times New Roman"/>
        <family val="1"/>
        <charset val="204"/>
      </rPr>
      <t>55.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</si>
  <si>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 </t>
    </r>
    <r>
      <rPr>
        <sz val="10"/>
        <color theme="1"/>
        <rFont val="Times New Roman"/>
        <family val="1"/>
        <charset val="204"/>
      </rPr>
      <t>57.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</si>
  <si>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б/ш нерж 57х4-12Х18Н10Т ГОСТ 9941-81</t>
  </si>
  <si>
    <r>
      <t xml:space="preserve">      </t>
    </r>
    <r>
      <rPr>
        <sz val="10"/>
        <color theme="1"/>
        <rFont val="Times New Roman"/>
        <family val="1"/>
        <charset val="204"/>
      </rPr>
      <t>65.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</si>
  <si>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Арматура 10-А-I  ГОСТ 5781-82</t>
  </si>
  <si>
    <r>
      <t xml:space="preserve">      </t>
    </r>
    <r>
      <rPr>
        <sz val="10"/>
        <color theme="1"/>
        <rFont val="Times New Roman"/>
        <family val="1"/>
        <charset val="204"/>
      </rPr>
      <t>66.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</si>
  <si>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Асбест хризотиловый А ГОСТ 12871-93</t>
  </si>
  <si>
    <r>
      <t xml:space="preserve">      </t>
    </r>
    <r>
      <rPr>
        <sz val="10"/>
        <color theme="1"/>
        <rFont val="Times New Roman"/>
        <family val="1"/>
        <charset val="204"/>
      </rPr>
      <t>68.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</si>
  <si>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Баластник</t>
  </si>
  <si>
    <r>
      <t xml:space="preserve">      </t>
    </r>
    <r>
      <rPr>
        <sz val="10"/>
        <color theme="1"/>
        <rFont val="Times New Roman"/>
        <family val="1"/>
        <charset val="204"/>
      </rPr>
      <t>69.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</si>
  <si>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Балон ацетиленовый</t>
  </si>
  <si>
    <r>
      <t xml:space="preserve">      </t>
    </r>
    <r>
      <rPr>
        <sz val="10"/>
        <color theme="1"/>
        <rFont val="Times New Roman"/>
        <family val="1"/>
        <charset val="204"/>
      </rPr>
      <t>71.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</si>
  <si>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Бензопила Б/У</t>
  </si>
  <si>
    <r>
      <t xml:space="preserve">      </t>
    </r>
    <r>
      <rPr>
        <sz val="10"/>
        <color theme="1"/>
        <rFont val="Times New Roman"/>
        <family val="1"/>
        <charset val="204"/>
      </rPr>
      <t>73.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</si>
  <si>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Болгарка "Интерскол"</t>
  </si>
  <si>
    <r>
      <t xml:space="preserve">      </t>
    </r>
    <r>
      <rPr>
        <sz val="10"/>
        <color theme="1"/>
        <rFont val="Times New Roman"/>
        <family val="1"/>
        <charset val="204"/>
      </rPr>
      <t>74.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</si>
  <si>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Болгарка "Кратон"</t>
  </si>
  <si>
    <r>
      <t xml:space="preserve">      </t>
    </r>
    <r>
      <rPr>
        <sz val="10"/>
        <color theme="1"/>
        <rFont val="Times New Roman"/>
        <family val="1"/>
        <charset val="204"/>
      </rPr>
      <t>75.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</si>
  <si>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бочка металлическая</t>
  </si>
  <si>
    <r>
      <t xml:space="preserve">      </t>
    </r>
    <r>
      <rPr>
        <sz val="10"/>
        <color theme="1"/>
        <rFont val="Times New Roman"/>
        <family val="1"/>
        <charset val="204"/>
      </rPr>
      <t>77.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</si>
  <si>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Валенки на резиновой подошве размер 41 ГОСТ 18724-88</t>
  </si>
  <si>
    <r>
      <t xml:space="preserve">      </t>
    </r>
    <r>
      <rPr>
        <sz val="10"/>
        <color theme="1"/>
        <rFont val="Times New Roman"/>
        <family val="1"/>
        <charset val="204"/>
      </rPr>
      <t>78.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</si>
  <si>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Валенки на резиновой подошве размер 42 ГОСТ 18724-88</t>
  </si>
  <si>
    <r>
      <t xml:space="preserve">      </t>
    </r>
    <r>
      <rPr>
        <sz val="10"/>
        <color theme="1"/>
        <rFont val="Times New Roman"/>
        <family val="1"/>
        <charset val="204"/>
      </rPr>
      <t>79.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</si>
  <si>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Валенки на резиновой подошве размер 43 ГОСТ 18724-88</t>
  </si>
  <si>
    <r>
      <t xml:space="preserve">      </t>
    </r>
    <r>
      <rPr>
        <sz val="10"/>
        <color theme="1"/>
        <rFont val="Times New Roman"/>
        <family val="1"/>
        <charset val="204"/>
      </rPr>
      <t>80.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</si>
  <si>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Валенки на резиновой подошве размер 44 ГОСТ 18724-88</t>
  </si>
  <si>
    <r>
      <t xml:space="preserve">      </t>
    </r>
    <r>
      <rPr>
        <sz val="10"/>
        <color theme="1"/>
        <rFont val="Times New Roman"/>
        <family val="1"/>
        <charset val="204"/>
      </rPr>
      <t>82.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</si>
  <si>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ВВГнг 5х25 ГОСТ 16442-80, ТУ 16-705.426-86</t>
  </si>
  <si>
    <r>
      <t xml:space="preserve">      </t>
    </r>
    <r>
      <rPr>
        <sz val="10"/>
        <color theme="1"/>
        <rFont val="Times New Roman"/>
        <family val="1"/>
        <charset val="204"/>
      </rPr>
      <t>85.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</si>
  <si>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 15кч16п1 Ду40 Ру25</t>
  </si>
  <si>
    <r>
      <t xml:space="preserve">      </t>
    </r>
    <r>
      <rPr>
        <sz val="10"/>
        <color theme="1"/>
        <rFont val="Times New Roman"/>
        <family val="1"/>
        <charset val="204"/>
      </rPr>
      <t>86.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</si>
  <si>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 кч18пДу15 Ру16  (шт)</t>
  </si>
  <si>
    <r>
      <t xml:space="preserve">      </t>
    </r>
    <r>
      <rPr>
        <sz val="10"/>
        <color theme="1"/>
        <rFont val="Times New Roman"/>
        <family val="1"/>
        <charset val="204"/>
      </rPr>
      <t>87.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</si>
  <si>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 кч18пДу20 Ру16  (шт)</t>
  </si>
  <si>
    <r>
      <t xml:space="preserve">      </t>
    </r>
    <r>
      <rPr>
        <sz val="10"/>
        <color theme="1"/>
        <rFont val="Times New Roman"/>
        <family val="1"/>
        <charset val="204"/>
      </rPr>
      <t>88.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</si>
  <si>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 кч18пДу25 Ру16  (шт)</t>
  </si>
  <si>
    <r>
      <t xml:space="preserve">      </t>
    </r>
    <r>
      <rPr>
        <sz val="10"/>
        <color theme="1"/>
        <rFont val="Times New Roman"/>
        <family val="1"/>
        <charset val="204"/>
      </rPr>
      <t>89.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</si>
  <si>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 кч18пДу50 Ру16  (шт)</t>
  </si>
  <si>
    <r>
      <t xml:space="preserve">      </t>
    </r>
    <r>
      <rPr>
        <sz val="10"/>
        <color theme="1"/>
        <rFont val="Times New Roman"/>
        <family val="1"/>
        <charset val="204"/>
      </rPr>
      <t>90.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</si>
  <si>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Вентиль 15кч19п ДУ32 Ру16</t>
  </si>
  <si>
    <r>
      <t xml:space="preserve">      </t>
    </r>
    <r>
      <rPr>
        <sz val="10"/>
        <color theme="1"/>
        <rFont val="Times New Roman"/>
        <family val="1"/>
        <charset val="204"/>
      </rPr>
      <t>91.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</si>
  <si>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Вентилятор ВДН 8-1000</t>
  </si>
  <si>
    <r>
      <t xml:space="preserve">      </t>
    </r>
    <r>
      <rPr>
        <sz val="10"/>
        <color theme="1"/>
        <rFont val="Times New Roman"/>
        <family val="1"/>
        <charset val="204"/>
      </rPr>
      <t>92.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</si>
  <si>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Вентилятор ВР 129-28.1-5 с эл.дв. 7,5/3000 правый, угол разворота 0 град</t>
  </si>
  <si>
    <r>
      <t xml:space="preserve">      </t>
    </r>
    <r>
      <rPr>
        <sz val="10"/>
        <color theme="1"/>
        <rFont val="Times New Roman"/>
        <family val="1"/>
        <charset val="204"/>
      </rPr>
      <t>93.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</si>
  <si>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Вентилятор ВР 85-77</t>
  </si>
  <si>
    <r>
      <t xml:space="preserve">      </t>
    </r>
    <r>
      <rPr>
        <sz val="10"/>
        <color theme="1"/>
        <rFont val="Times New Roman"/>
        <family val="1"/>
        <charset val="204"/>
      </rPr>
      <t>94.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</si>
  <si>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Вентилятор вытяжной</t>
  </si>
  <si>
    <r>
      <t xml:space="preserve">      </t>
    </r>
    <r>
      <rPr>
        <sz val="10"/>
        <color theme="1"/>
        <rFont val="Times New Roman"/>
        <family val="1"/>
        <charset val="204"/>
      </rPr>
      <t>97.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</si>
  <si>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Глина шамотная</t>
  </si>
  <si>
    <r>
      <t xml:space="preserve">      </t>
    </r>
    <r>
      <rPr>
        <sz val="10"/>
        <color theme="1"/>
        <rFont val="Times New Roman"/>
        <family val="1"/>
        <charset val="204"/>
      </rPr>
      <t>98.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</si>
  <si>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Головка переходная ГП 50х70</t>
  </si>
  <si>
    <r>
      <t xml:space="preserve">      </t>
    </r>
    <r>
      <rPr>
        <sz val="10"/>
        <color theme="1"/>
        <rFont val="Times New Roman"/>
        <family val="1"/>
        <charset val="204"/>
      </rPr>
      <t>99.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</si>
  <si>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Головка рукавная ГР-50</t>
  </si>
  <si>
    <r>
      <t xml:space="preserve">  </t>
    </r>
    <r>
      <rPr>
        <sz val="10"/>
        <color theme="1"/>
        <rFont val="Times New Roman"/>
        <family val="1"/>
        <charset val="204"/>
      </rPr>
      <t>100.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</si>
  <si>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горелка ацитиленовая Г2-06А (нак.1,2,3) БАМЗ</t>
  </si>
  <si>
    <r>
      <t xml:space="preserve">  </t>
    </r>
    <r>
      <rPr>
        <sz val="10"/>
        <color theme="1"/>
        <rFont val="Times New Roman"/>
        <family val="1"/>
        <charset val="204"/>
      </rPr>
      <t>101.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</si>
  <si>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112.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</si>
  <si>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116.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</si>
  <si>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FTP-5e 4 пары внешний</t>
  </si>
  <si>
    <r>
      <t xml:space="preserve">  </t>
    </r>
    <r>
      <rPr>
        <sz val="10"/>
        <color theme="1"/>
        <rFont val="Times New Roman"/>
        <family val="1"/>
        <charset val="204"/>
      </rPr>
      <t>117.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</si>
  <si>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USB 2.0 Am-Bm, (1,8 м), золотой контакт, 2 ферит.фильтра, Defender USB</t>
  </si>
  <si>
    <r>
      <t xml:space="preserve">  </t>
    </r>
    <r>
      <rPr>
        <sz val="10"/>
        <color theme="1"/>
        <rFont val="Times New Roman"/>
        <family val="1"/>
        <charset val="204"/>
      </rPr>
      <t>118.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</si>
  <si>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АВВГ 4*4</t>
  </si>
  <si>
    <r>
      <t xml:space="preserve">  </t>
    </r>
    <r>
      <rPr>
        <sz val="10"/>
        <color theme="1"/>
        <rFont val="Times New Roman"/>
        <family val="1"/>
        <charset val="204"/>
      </rPr>
      <t>119.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</si>
  <si>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ВВГнг 5х16</t>
  </si>
  <si>
    <r>
      <t xml:space="preserve">  </t>
    </r>
    <r>
      <rPr>
        <sz val="10"/>
        <color theme="1"/>
        <rFont val="Times New Roman"/>
        <family val="1"/>
        <charset val="204"/>
      </rPr>
      <t>120.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</si>
  <si>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КГ 5х2,5</t>
  </si>
  <si>
    <r>
      <t xml:space="preserve">  </t>
    </r>
    <r>
      <rPr>
        <sz val="10"/>
        <color theme="1"/>
        <rFont val="Times New Roman"/>
        <family val="1"/>
        <charset val="204"/>
      </rPr>
      <t>121.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</si>
  <si>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КГ-ХЛ 3х2,5 ТУ 16.К73.05-93</t>
  </si>
  <si>
    <r>
      <t xml:space="preserve">  </t>
    </r>
    <r>
      <rPr>
        <sz val="10"/>
        <color theme="1"/>
        <rFont val="Times New Roman"/>
        <family val="1"/>
        <charset val="204"/>
      </rPr>
      <t>122.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</si>
  <si>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сетевой FTP, кат.5е, 4 пары, экран.алюм.фольга, внешний Ubiguiti TOUGHCCable PRO</t>
  </si>
  <si>
    <r>
      <t xml:space="preserve">  </t>
    </r>
    <r>
      <rPr>
        <sz val="10"/>
        <color theme="1"/>
        <rFont val="Times New Roman"/>
        <family val="1"/>
        <charset val="204"/>
      </rPr>
      <t>128.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</si>
  <si>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клапан запорный 15кч16нж  Ду65 Ру25</t>
  </si>
  <si>
    <r>
      <t xml:space="preserve">  </t>
    </r>
    <r>
      <rPr>
        <sz val="10"/>
        <color theme="1"/>
        <rFont val="Times New Roman"/>
        <family val="1"/>
        <charset val="204"/>
      </rPr>
      <t>129.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</si>
  <si>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Клапан запорный проходной фланцевый 15кч16п, п1/15кч16нж Ду80 Ру25</t>
  </si>
  <si>
    <r>
      <t xml:space="preserve">  </t>
    </r>
    <r>
      <rPr>
        <sz val="10"/>
        <color theme="1"/>
        <rFont val="Times New Roman"/>
        <family val="1"/>
        <charset val="204"/>
      </rPr>
      <t>130.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</si>
  <si>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131.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</si>
  <si>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Клапан предохранительный 17с28нж Ду80 Ру16</t>
  </si>
  <si>
    <r>
      <t xml:space="preserve">  </t>
    </r>
    <r>
      <rPr>
        <sz val="10"/>
        <color theme="1"/>
        <rFont val="Times New Roman"/>
        <family val="1"/>
        <charset val="204"/>
      </rPr>
      <t>134.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</si>
  <si>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Колосник левый к котлу ИЖ-КВ</t>
  </si>
  <si>
    <r>
      <t xml:space="preserve">  </t>
    </r>
    <r>
      <rPr>
        <sz val="10"/>
        <color theme="1"/>
        <rFont val="Times New Roman"/>
        <family val="1"/>
        <charset val="204"/>
      </rPr>
      <t>135.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</si>
  <si>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Колосник правый к котлу ИЖ-КВ</t>
  </si>
  <si>
    <r>
      <t xml:space="preserve">  </t>
    </r>
    <r>
      <rPr>
        <sz val="10"/>
        <color theme="1"/>
        <rFont val="Times New Roman"/>
        <family val="1"/>
        <charset val="204"/>
      </rPr>
      <t>143.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</si>
  <si>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Компрессор 2ВУ-37/13</t>
  </si>
  <si>
    <r>
      <t xml:space="preserve">  </t>
    </r>
    <r>
      <rPr>
        <sz val="10"/>
        <color theme="1"/>
        <rFont val="Times New Roman"/>
        <family val="1"/>
        <charset val="204"/>
      </rPr>
      <t>150.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</si>
  <si>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Контейнер для мусора</t>
  </si>
  <si>
    <r>
      <t xml:space="preserve">  </t>
    </r>
    <r>
      <rPr>
        <sz val="10"/>
        <color theme="1"/>
        <rFont val="Times New Roman"/>
        <family val="1"/>
        <charset val="204"/>
      </rPr>
      <t>152.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</si>
  <si>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Кран шаровый приварной 11с31п Ду125 Ру25</t>
  </si>
  <si>
    <r>
      <t xml:space="preserve">  </t>
    </r>
    <r>
      <rPr>
        <sz val="10"/>
        <color theme="1"/>
        <rFont val="Times New Roman"/>
        <family val="1"/>
        <charset val="204"/>
      </rPr>
      <t>153.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</si>
  <si>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Кран шаровый фланцевый 11с67нж Ду150 Ру16</t>
  </si>
  <si>
    <r>
      <t xml:space="preserve">  </t>
    </r>
    <r>
      <rPr>
        <sz val="10"/>
        <color theme="1"/>
        <rFont val="Times New Roman"/>
        <family val="1"/>
        <charset val="204"/>
      </rPr>
      <t>154.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</si>
  <si>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Кран шаровый фланцевый 11с67нж Ду80 Ру16</t>
  </si>
  <si>
    <r>
      <t xml:space="preserve">  </t>
    </r>
    <r>
      <rPr>
        <sz val="10"/>
        <color theme="1"/>
        <rFont val="Times New Roman"/>
        <family val="1"/>
        <charset val="204"/>
      </rPr>
      <t>155.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</si>
  <si>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Кран шаровый фланцевый 11с67п Ду25 Ру16</t>
  </si>
  <si>
    <r>
      <t xml:space="preserve">  </t>
    </r>
    <r>
      <rPr>
        <sz val="10"/>
        <color theme="1"/>
        <rFont val="Times New Roman"/>
        <family val="1"/>
        <charset val="204"/>
      </rPr>
      <t>161.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</si>
  <si>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Круг Б-I-НД-30 ГОСТ 2590-88</t>
  </si>
  <si>
    <r>
      <t xml:space="preserve">  </t>
    </r>
    <r>
      <rPr>
        <sz val="10"/>
        <color theme="1"/>
        <rFont val="Times New Roman"/>
        <family val="1"/>
        <charset val="204"/>
      </rPr>
      <t>164.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</si>
  <si>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Круг Б-I-НД-80 ГОСТ 2590-88</t>
  </si>
  <si>
    <r>
      <t xml:space="preserve">  </t>
    </r>
    <r>
      <rPr>
        <sz val="10"/>
        <color theme="1"/>
        <rFont val="Times New Roman"/>
        <family val="1"/>
        <charset val="204"/>
      </rPr>
      <t>165.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</si>
  <si>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Круг В-I-НД-180 ГОСТ 2590-88</t>
  </si>
  <si>
    <r>
      <t xml:space="preserve">  </t>
    </r>
    <r>
      <rPr>
        <sz val="10"/>
        <color theme="1"/>
        <rFont val="Times New Roman"/>
        <family val="1"/>
        <charset val="204"/>
      </rPr>
      <t>172.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</si>
  <si>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Лебедка ручная 1,5тн</t>
  </si>
  <si>
    <r>
      <t xml:space="preserve">  </t>
    </r>
    <r>
      <rPr>
        <sz val="10"/>
        <color theme="1"/>
        <rFont val="Times New Roman"/>
        <family val="1"/>
        <charset val="204"/>
      </rPr>
      <t>178.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</si>
  <si>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 ДМ02-100-1-М 0-25 кг М20х1,5 рад.</t>
  </si>
  <si>
    <r>
      <t xml:space="preserve">  </t>
    </r>
    <r>
      <rPr>
        <sz val="10"/>
        <color theme="1"/>
        <rFont val="Times New Roman"/>
        <family val="1"/>
        <charset val="204"/>
      </rPr>
      <t>179.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</si>
  <si>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 ТМТБ-41Р ГОСТ 2405-88</t>
  </si>
  <si>
    <r>
      <t xml:space="preserve">  </t>
    </r>
    <r>
      <rPr>
        <sz val="10"/>
        <color theme="1"/>
        <rFont val="Times New Roman"/>
        <family val="1"/>
        <charset val="204"/>
      </rPr>
      <t>180.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</si>
  <si>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ДМ 05100  0-1.6 МПа-1.5М</t>
  </si>
  <si>
    <r>
      <t xml:space="preserve">  </t>
    </r>
    <r>
      <rPr>
        <sz val="10"/>
        <color theme="1"/>
        <rFont val="Times New Roman"/>
        <family val="1"/>
        <charset val="204"/>
      </rPr>
      <t>181.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</si>
  <si>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МП-100 0-0,6 МПа Дк100 М20х1,5</t>
  </si>
  <si>
    <r>
      <t xml:space="preserve">  </t>
    </r>
    <r>
      <rPr>
        <sz val="10"/>
        <color theme="1"/>
        <rFont val="Times New Roman"/>
        <family val="1"/>
        <charset val="204"/>
      </rPr>
      <t>182.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</si>
  <si>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МП-100 0-2.5 МПа Дк100 М20*1,6</t>
  </si>
  <si>
    <r>
      <t xml:space="preserve">  </t>
    </r>
    <r>
      <rPr>
        <sz val="10"/>
        <color theme="1"/>
        <rFont val="Times New Roman"/>
        <family val="1"/>
        <charset val="204"/>
      </rPr>
      <t>183.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</si>
  <si>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МТП-1М 0-0,6 МПа кл.2,5 радиальный штуцер б/фл.</t>
  </si>
  <si>
    <r>
      <t xml:space="preserve">  </t>
    </r>
    <r>
      <rPr>
        <sz val="10"/>
        <color theme="1"/>
        <rFont val="Times New Roman"/>
        <family val="1"/>
        <charset val="204"/>
      </rPr>
      <t>184.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</si>
  <si>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Манометр ОБМ1-100Б 2,5кгс/см2 штуцер с фланцем</t>
  </si>
  <si>
    <r>
      <t xml:space="preserve">  </t>
    </r>
    <r>
      <rPr>
        <sz val="10"/>
        <color theme="1"/>
        <rFont val="Times New Roman"/>
        <family val="1"/>
        <charset val="204"/>
      </rPr>
      <t>193.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</si>
  <si>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Машинка прямая Reber IL 1305A</t>
  </si>
  <si>
    <r>
      <t xml:space="preserve">  </t>
    </r>
    <r>
      <rPr>
        <sz val="10"/>
        <color theme="1"/>
        <rFont val="Times New Roman"/>
        <family val="1"/>
        <charset val="204"/>
      </rPr>
      <t>194.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</si>
  <si>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Машинка прямая Reber TSM 1-150</t>
  </si>
  <si>
    <r>
      <t xml:space="preserve">  </t>
    </r>
    <r>
      <rPr>
        <sz val="10"/>
        <color theme="1"/>
        <rFont val="Times New Roman"/>
        <family val="1"/>
        <charset val="204"/>
      </rPr>
      <t>195.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</si>
  <si>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Машинка шлифовальная Bosh Gex-150AS</t>
  </si>
  <si>
    <r>
      <t xml:space="preserve">  </t>
    </r>
    <r>
      <rPr>
        <sz val="10"/>
        <color theme="1"/>
        <rFont val="Times New Roman"/>
        <family val="1"/>
        <charset val="204"/>
      </rPr>
      <t>196.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</si>
  <si>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Металлический павильон 2000х4000х2000мм под размещение ПУТ из комплектующих изделий</t>
  </si>
  <si>
    <r>
      <t xml:space="preserve">  </t>
    </r>
    <r>
      <rPr>
        <sz val="10"/>
        <color theme="1"/>
        <rFont val="Times New Roman"/>
        <family val="1"/>
        <charset val="204"/>
      </rPr>
      <t>231.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</si>
  <si>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Наколенники брезентовые</t>
  </si>
  <si>
    <r>
      <t xml:space="preserve">  </t>
    </r>
    <r>
      <rPr>
        <sz val="10"/>
        <color theme="1"/>
        <rFont val="Times New Roman"/>
        <family val="1"/>
        <charset val="204"/>
      </rPr>
      <t>232.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</si>
  <si>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Напильник прямоугольный ГОСТ 1465-80</t>
  </si>
  <si>
    <r>
      <t xml:space="preserve">  </t>
    </r>
    <r>
      <rPr>
        <sz val="10"/>
        <color theme="1"/>
        <rFont val="Times New Roman"/>
        <family val="1"/>
        <charset val="204"/>
      </rPr>
      <t>233.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</si>
  <si>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Нарукавники хлорвиниловые</t>
  </si>
  <si>
    <r>
      <t xml:space="preserve">  </t>
    </r>
    <r>
      <rPr>
        <sz val="10"/>
        <color theme="1"/>
        <rFont val="Times New Roman"/>
        <family val="1"/>
        <charset val="204"/>
      </rPr>
      <t>237.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</si>
  <si>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НАСОСЫ ПЕТРОПАМП: Установка топливо-раздат. Cube 56/33 M F00575400</t>
  </si>
  <si>
    <r>
      <t xml:space="preserve">  </t>
    </r>
    <r>
      <rPr>
        <sz val="10"/>
        <color theme="1"/>
        <rFont val="Times New Roman"/>
        <family val="1"/>
        <charset val="204"/>
      </rPr>
      <t>238.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</si>
  <si>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Нивелир</t>
  </si>
  <si>
    <r>
      <t xml:space="preserve">  </t>
    </r>
    <r>
      <rPr>
        <sz val="10"/>
        <color theme="1"/>
        <rFont val="Times New Roman"/>
        <family val="1"/>
        <charset val="204"/>
      </rPr>
      <t>242.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</si>
  <si>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Ноутбук Acer E1-531</t>
  </si>
  <si>
    <r>
      <t xml:space="preserve">  </t>
    </r>
    <r>
      <rPr>
        <sz val="10"/>
        <color theme="1"/>
        <rFont val="Times New Roman"/>
        <family val="1"/>
        <charset val="204"/>
      </rPr>
      <t>248.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</si>
  <si>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Отбойный молоток "BOSH"</t>
  </si>
  <si>
    <r>
      <t xml:space="preserve">  </t>
    </r>
    <r>
      <rPr>
        <sz val="10"/>
        <color theme="1"/>
        <rFont val="Times New Roman"/>
        <family val="1"/>
        <charset val="204"/>
      </rPr>
      <t>250.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</si>
  <si>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45-1-89х3,2  ГОСТ 17375-2001</t>
  </si>
  <si>
    <r>
      <t xml:space="preserve">  </t>
    </r>
    <r>
      <rPr>
        <sz val="10"/>
        <color theme="1"/>
        <rFont val="Times New Roman"/>
        <family val="1"/>
        <charset val="204"/>
      </rPr>
      <t>251.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</si>
  <si>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45-57х2,5  ГОСТ 17375-2001</t>
  </si>
  <si>
    <r>
      <t xml:space="preserve">  </t>
    </r>
    <r>
      <rPr>
        <sz val="10"/>
        <color theme="1"/>
        <rFont val="Times New Roman"/>
        <family val="1"/>
        <charset val="204"/>
      </rPr>
      <t>252.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</si>
  <si>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Паронит ПОН-Б 1,0 мм</t>
  </si>
  <si>
    <r>
      <t xml:space="preserve">  </t>
    </r>
    <r>
      <rPr>
        <sz val="10"/>
        <color theme="1"/>
        <rFont val="Times New Roman"/>
        <family val="1"/>
        <charset val="204"/>
      </rPr>
      <t>253.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</si>
  <si>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Паронит ПОН-Б 2,0 мм</t>
  </si>
  <si>
    <r>
      <t xml:space="preserve">  </t>
    </r>
    <r>
      <rPr>
        <sz val="10"/>
        <color theme="1"/>
        <rFont val="Times New Roman"/>
        <family val="1"/>
        <charset val="204"/>
      </rPr>
      <t>254.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</si>
  <si>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Паронит ПОН-Б 4,0 мм</t>
  </si>
  <si>
    <r>
      <t xml:space="preserve">  </t>
    </r>
    <r>
      <rPr>
        <sz val="10"/>
        <color theme="1"/>
        <rFont val="Times New Roman"/>
        <family val="1"/>
        <charset val="204"/>
      </rPr>
      <t>261.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</si>
  <si>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Перфоратор "BOSH" GBH 2 -28 DV</t>
  </si>
  <si>
    <r>
      <t xml:space="preserve">  </t>
    </r>
    <r>
      <rPr>
        <sz val="10"/>
        <color theme="1"/>
        <rFont val="Times New Roman"/>
        <family val="1"/>
        <charset val="204"/>
      </rPr>
      <t>262.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</si>
  <si>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Перфоратор "Кратон"</t>
  </si>
  <si>
    <r>
      <t xml:space="preserve">  </t>
    </r>
    <r>
      <rPr>
        <sz val="10"/>
        <color theme="1"/>
        <rFont val="Times New Roman"/>
        <family val="1"/>
        <charset val="204"/>
      </rPr>
      <t>265.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</si>
  <si>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Плафон</t>
  </si>
  <si>
    <r>
      <t xml:space="preserve">  </t>
    </r>
    <r>
      <rPr>
        <sz val="10"/>
        <color theme="1"/>
        <rFont val="Times New Roman"/>
        <family val="1"/>
        <charset val="204"/>
      </rPr>
      <t>283.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</si>
  <si>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Полоса 4-40-В ГОСТ 103-76</t>
  </si>
  <si>
    <r>
      <t xml:space="preserve">  </t>
    </r>
    <r>
      <rPr>
        <sz val="10"/>
        <color theme="1"/>
        <rFont val="Times New Roman"/>
        <family val="1"/>
        <charset val="204"/>
      </rPr>
      <t>290.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</si>
  <si>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обмоточный АПБ д.5 с бумажной изоляцией</t>
  </si>
  <si>
    <r>
      <t xml:space="preserve">  </t>
    </r>
    <r>
      <rPr>
        <sz val="10"/>
        <color theme="1"/>
        <rFont val="Times New Roman"/>
        <family val="1"/>
        <charset val="204"/>
      </rPr>
      <t>294.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</si>
  <si>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0,4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</si>
  <si>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295.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</si>
  <si>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0,5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</si>
  <si>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296.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</si>
  <si>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0,53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</si>
  <si>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297.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</si>
  <si>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0,56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</si>
  <si>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298.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</si>
  <si>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0,6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</si>
  <si>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299.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</si>
  <si>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0,75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</si>
  <si>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</si>
  <si>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0,8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</si>
  <si>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</si>
  <si>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0,85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</si>
  <si>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</si>
  <si>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0,9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</si>
  <si>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</si>
  <si>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1,0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</si>
  <si>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</si>
  <si>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1,18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</si>
  <si>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</si>
  <si>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1,4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</si>
  <si>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</si>
  <si>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1,7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</si>
  <si>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</si>
  <si>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1,8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</si>
  <si>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308.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</si>
  <si>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Провод ПЭТВ-2 2,0 ТУ 16-705.110-79</t>
  </si>
  <si>
    <r>
      <t xml:space="preserve">  </t>
    </r>
    <r>
      <rPr>
        <sz val="10"/>
        <color theme="1"/>
        <rFont val="Times New Roman"/>
        <family val="1"/>
        <charset val="204"/>
      </rPr>
      <t>321.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</si>
  <si>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323.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</si>
  <si>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324.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</si>
  <si>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Саморезы по дереву</t>
  </si>
  <si>
    <r>
      <t xml:space="preserve">  </t>
    </r>
    <r>
      <rPr>
        <sz val="10"/>
        <color theme="1"/>
        <rFont val="Times New Roman"/>
        <family val="1"/>
        <charset val="204"/>
      </rPr>
      <t>331.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</si>
  <si>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Сапоги кожанные утепленные размер 40 ГОСТ 12.4.137-84</t>
  </si>
  <si>
    <r>
      <t xml:space="preserve">  </t>
    </r>
    <r>
      <rPr>
        <sz val="10"/>
        <color theme="1"/>
        <rFont val="Times New Roman"/>
        <family val="1"/>
        <charset val="204"/>
      </rPr>
      <t>332.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</si>
  <si>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Сапоги кожанные утепленные размер 41 ГОСТ 12.4.137-84</t>
  </si>
  <si>
    <r>
      <t xml:space="preserve">  </t>
    </r>
    <r>
      <rPr>
        <sz val="10"/>
        <color theme="1"/>
        <rFont val="Times New Roman"/>
        <family val="1"/>
        <charset val="204"/>
      </rPr>
      <t>334.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</si>
  <si>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Сапоги кожанные утепленные размер 43 ГОСТ 12.4.137-84</t>
  </si>
  <si>
    <r>
      <t xml:space="preserve">  </t>
    </r>
    <r>
      <rPr>
        <sz val="10"/>
        <color theme="1"/>
        <rFont val="Times New Roman"/>
        <family val="1"/>
        <charset val="204"/>
      </rPr>
      <t>335.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</si>
  <si>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Сапоги кожанные утепленные размер 44 ГОСТ 12.4.137-84</t>
  </si>
  <si>
    <r>
      <t xml:space="preserve">  </t>
    </r>
    <r>
      <rPr>
        <sz val="10"/>
        <color theme="1"/>
        <rFont val="Times New Roman"/>
        <family val="1"/>
        <charset val="204"/>
      </rPr>
      <t>336.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</si>
  <si>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Сапоги кожанные утепленные размер 45 ГОСТ 12.4.137-84</t>
  </si>
  <si>
    <r>
      <t xml:space="preserve">  </t>
    </r>
    <r>
      <rPr>
        <sz val="10"/>
        <color theme="1"/>
        <rFont val="Times New Roman"/>
        <family val="1"/>
        <charset val="204"/>
      </rPr>
      <t>337.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</si>
  <si>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339.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</si>
  <si>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Сварочный аппарат</t>
  </si>
  <si>
    <r>
      <t xml:space="preserve">  </t>
    </r>
    <r>
      <rPr>
        <sz val="10"/>
        <color theme="1"/>
        <rFont val="Times New Roman"/>
        <family val="1"/>
        <charset val="204"/>
      </rPr>
      <t>340.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</si>
  <si>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Сварочный аппарат Кратон</t>
  </si>
  <si>
    <r>
      <t xml:space="preserve">  </t>
    </r>
    <r>
      <rPr>
        <sz val="10"/>
        <color theme="1"/>
        <rFont val="Times New Roman"/>
        <family val="1"/>
        <charset val="204"/>
      </rPr>
      <t>341.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</si>
  <si>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Сварочный аппарат ТДМ-403 У2</t>
  </si>
  <si>
    <r>
      <t xml:space="preserve">  </t>
    </r>
    <r>
      <rPr>
        <sz val="10"/>
        <color theme="1"/>
        <rFont val="Times New Roman"/>
        <family val="1"/>
        <charset val="204"/>
      </rPr>
      <t>351.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</si>
  <si>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Слюда обрезная мусковит СМОГ ГОСТ 13752-86</t>
  </si>
  <si>
    <r>
      <t xml:space="preserve">  </t>
    </r>
    <r>
      <rPr>
        <sz val="10"/>
        <color theme="1"/>
        <rFont val="Times New Roman"/>
        <family val="1"/>
        <charset val="204"/>
      </rPr>
      <t>352.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</si>
  <si>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Сопло для пожарного рукава</t>
  </si>
  <si>
    <r>
      <t xml:space="preserve">  </t>
    </r>
    <r>
      <rPr>
        <sz val="10"/>
        <color theme="1"/>
        <rFont val="Times New Roman"/>
        <family val="1"/>
        <charset val="204"/>
      </rPr>
      <t>357.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</si>
  <si>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Счетчик воды Ду65</t>
  </si>
  <si>
    <r>
      <t xml:space="preserve">  </t>
    </r>
    <r>
      <rPr>
        <sz val="10"/>
        <color theme="1"/>
        <rFont val="Times New Roman"/>
        <family val="1"/>
        <charset val="204"/>
      </rPr>
      <t>362.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</si>
  <si>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363.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</si>
  <si>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Трансформатор сварочный ТДМ-305</t>
  </si>
  <si>
    <r>
      <t xml:space="preserve">  </t>
    </r>
    <r>
      <rPr>
        <sz val="10"/>
        <color theme="1"/>
        <rFont val="Times New Roman"/>
        <family val="1"/>
        <charset val="204"/>
      </rPr>
      <t>364.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</si>
  <si>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Трансформатор ТДМ 301 УЗ</t>
  </si>
  <si>
    <r>
      <t xml:space="preserve">  </t>
    </r>
    <r>
      <rPr>
        <sz val="10"/>
        <color theme="1"/>
        <rFont val="Times New Roman"/>
        <family val="1"/>
        <charset val="204"/>
      </rPr>
      <t>366.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</si>
  <si>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тройник 20*15</t>
  </si>
  <si>
    <r>
      <t xml:space="preserve">  </t>
    </r>
    <r>
      <rPr>
        <sz val="10"/>
        <color theme="1"/>
        <rFont val="Times New Roman"/>
        <family val="1"/>
        <charset val="204"/>
      </rPr>
      <t>367.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</si>
  <si>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Тройник 25 ГОСТ 8948-75</t>
  </si>
  <si>
    <r>
      <t xml:space="preserve">  </t>
    </r>
    <r>
      <rPr>
        <sz val="10"/>
        <color theme="1"/>
        <rFont val="Times New Roman"/>
        <family val="1"/>
        <charset val="204"/>
      </rPr>
      <t>368.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</si>
  <si>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стальная эл/сварная 114х5,0 ГОСТ 10704-91.</t>
  </si>
  <si>
    <r>
      <t xml:space="preserve">  </t>
    </r>
    <r>
      <rPr>
        <sz val="10"/>
        <color theme="1"/>
        <rFont val="Times New Roman"/>
        <family val="1"/>
        <charset val="204"/>
      </rPr>
      <t>369.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</si>
  <si>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Трубы Ст 108х4,0 ППУ-ПЭ ГОСТ 30732-2006</t>
  </si>
  <si>
    <r>
      <t xml:space="preserve">  </t>
    </r>
    <r>
      <rPr>
        <sz val="10"/>
        <color theme="1"/>
        <rFont val="Times New Roman"/>
        <family val="1"/>
        <charset val="204"/>
      </rPr>
      <t>372.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</si>
  <si>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УШМ "Интерскол" 230MA/2100 Вт</t>
  </si>
  <si>
    <r>
      <t xml:space="preserve">  </t>
    </r>
    <r>
      <rPr>
        <sz val="10"/>
        <color theme="1"/>
        <rFont val="Times New Roman"/>
        <family val="1"/>
        <charset val="204"/>
      </rPr>
      <t>373.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</si>
  <si>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УШМ "Кратон" PD-750P</t>
  </si>
  <si>
    <r>
      <t xml:space="preserve">  </t>
    </r>
    <r>
      <rPr>
        <sz val="10"/>
        <color theme="1"/>
        <rFont val="Times New Roman"/>
        <family val="1"/>
        <charset val="204"/>
      </rPr>
      <t>374.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</si>
  <si>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УШМ "Макита" 9557 HN</t>
  </si>
  <si>
    <r>
      <t xml:space="preserve">  </t>
    </r>
    <r>
      <rPr>
        <sz val="10"/>
        <color theme="1"/>
        <rFont val="Times New Roman"/>
        <family val="1"/>
        <charset val="204"/>
      </rPr>
      <t>376.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</si>
  <si>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УШМ МШУ 1,8-230</t>
  </si>
  <si>
    <r>
      <t xml:space="preserve">  </t>
    </r>
    <r>
      <rPr>
        <sz val="10"/>
        <color theme="1"/>
        <rFont val="Times New Roman"/>
        <family val="1"/>
        <charset val="204"/>
      </rPr>
      <t>382.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</si>
  <si>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Хомут 2,5/3*150</t>
  </si>
  <si>
    <r>
      <t xml:space="preserve">  </t>
    </r>
    <r>
      <rPr>
        <sz val="10"/>
        <color theme="1"/>
        <rFont val="Times New Roman"/>
        <family val="1"/>
        <charset val="204"/>
      </rPr>
      <t>385.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</si>
  <si>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Шайба плоская А 24.01.08кл.016 ГОСТ 11371-18</t>
  </si>
  <si>
    <r>
      <t xml:space="preserve">  </t>
    </r>
    <r>
      <rPr>
        <sz val="10"/>
        <color theme="1"/>
        <rFont val="Times New Roman"/>
        <family val="1"/>
        <charset val="204"/>
      </rPr>
      <t>386.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</si>
  <si>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Швеллер №14П ГОСТ 8240-97/345-ст09Г2С-12 ГОСТ 19281-89</t>
  </si>
  <si>
    <r>
      <t xml:space="preserve">  </t>
    </r>
    <r>
      <rPr>
        <sz val="10"/>
        <color theme="1"/>
        <rFont val="Times New Roman"/>
        <family val="1"/>
        <charset val="204"/>
      </rPr>
      <t>394.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</si>
  <si>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Шуруповерт GSR 1080-Li</t>
  </si>
  <si>
    <r>
      <t xml:space="preserve">  </t>
    </r>
    <r>
      <rPr>
        <sz val="10"/>
        <color theme="1"/>
        <rFont val="Times New Roman"/>
        <family val="1"/>
        <charset val="204"/>
      </rPr>
      <t>395.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</si>
  <si>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Шуруповерт Бош GSB 13Re</t>
  </si>
  <si>
    <r>
      <t xml:space="preserve">  </t>
    </r>
    <r>
      <rPr>
        <sz val="10"/>
        <color theme="1"/>
        <rFont val="Times New Roman"/>
        <family val="1"/>
        <charset val="204"/>
      </rPr>
      <t>413.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</si>
  <si>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Ботинки кожанные с металлическим подноском размер 43</t>
  </si>
  <si>
    <r>
      <t xml:space="preserve">  </t>
    </r>
    <r>
      <rPr>
        <sz val="10"/>
        <color theme="1"/>
        <rFont val="Times New Roman"/>
        <family val="1"/>
        <charset val="204"/>
      </rPr>
      <t>417.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</si>
  <si>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Бак для воды в бытовой вагон</t>
  </si>
  <si>
    <r>
      <t xml:space="preserve">  </t>
    </r>
    <r>
      <rPr>
        <sz val="10"/>
        <color theme="1"/>
        <rFont val="Times New Roman"/>
        <family val="1"/>
        <charset val="204"/>
      </rPr>
      <t>419.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</si>
  <si>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Ботинки кожаные (утепленные)  размер 40 ГОСТ 12.4.137-84</t>
  </si>
  <si>
    <r>
      <t xml:space="preserve">  </t>
    </r>
    <r>
      <rPr>
        <sz val="10"/>
        <color theme="1"/>
        <rFont val="Times New Roman"/>
        <family val="1"/>
        <charset val="204"/>
      </rPr>
      <t>421.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</si>
  <si>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ВВГ 4х16 ГОСТ 16442-80, ТУ 16-705.426-86</t>
  </si>
  <si>
    <r>
      <t xml:space="preserve">  </t>
    </r>
    <r>
      <rPr>
        <sz val="10"/>
        <color theme="1"/>
        <rFont val="Times New Roman"/>
        <family val="1"/>
        <charset val="204"/>
      </rPr>
      <t>423.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</si>
  <si>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Кабель АВВГз 4х10(ож)-1 ГОСТ 16442-80</t>
  </si>
  <si>
    <r>
      <t xml:space="preserve">  </t>
    </r>
    <r>
      <rPr>
        <sz val="10"/>
        <color theme="1"/>
        <rFont val="Times New Roman"/>
        <family val="1"/>
        <charset val="204"/>
      </rPr>
      <t>427.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</si>
  <si>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Колено фланцевое Ду 150 УФ ГОСТ 5525-88</t>
  </si>
  <si>
    <r>
      <t xml:space="preserve">  </t>
    </r>
    <r>
      <rPr>
        <sz val="10"/>
        <color theme="1"/>
        <rFont val="Times New Roman"/>
        <family val="1"/>
        <charset val="204"/>
      </rPr>
      <t>434.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</si>
  <si>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435.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</si>
  <si>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Кран шаровый 11Б27п1 Ду25 Ру16</t>
  </si>
  <si>
    <r>
      <t xml:space="preserve">  </t>
    </r>
    <r>
      <rPr>
        <sz val="10"/>
        <color theme="1"/>
        <rFont val="Times New Roman"/>
        <family val="1"/>
        <charset val="204"/>
      </rPr>
      <t>436.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</si>
  <si>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437.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</si>
  <si>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 xml:space="preserve">Кран-балка 1 шт </t>
  </si>
  <si>
    <r>
      <t xml:space="preserve">  </t>
    </r>
    <r>
      <rPr>
        <sz val="10"/>
        <color theme="1"/>
        <rFont val="Times New Roman"/>
        <family val="1"/>
        <charset val="204"/>
      </rPr>
      <t>438.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</si>
  <si>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447.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</si>
  <si>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90°20х2 ОСТ 36-42-81</t>
  </si>
  <si>
    <r>
      <t xml:space="preserve">  </t>
    </r>
    <r>
      <rPr>
        <sz val="10"/>
        <color theme="1"/>
        <rFont val="Times New Roman"/>
        <family val="1"/>
        <charset val="204"/>
      </rPr>
      <t>448.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</si>
  <si>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90°32х2 ОСТ 36-42-81</t>
  </si>
  <si>
    <r>
      <t xml:space="preserve">  </t>
    </r>
    <r>
      <rPr>
        <sz val="10"/>
        <color theme="1"/>
        <rFont val="Times New Roman"/>
        <family val="1"/>
        <charset val="204"/>
      </rPr>
      <t>449.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</si>
  <si>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Отвод 90-273х6  ГОСТ 17375-2001</t>
  </si>
  <si>
    <r>
      <t xml:space="preserve">  </t>
    </r>
    <r>
      <rPr>
        <sz val="10"/>
        <color theme="1"/>
        <rFont val="Times New Roman"/>
        <family val="1"/>
        <charset val="204"/>
      </rPr>
      <t>450.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</si>
  <si>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451.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</si>
  <si>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452.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</si>
  <si>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Переход ХФ 100х80 ГОСТ 5525-88</t>
  </si>
  <si>
    <r>
      <t xml:space="preserve">  </t>
    </r>
    <r>
      <rPr>
        <sz val="10"/>
        <color theme="1"/>
        <rFont val="Times New Roman"/>
        <family val="1"/>
        <charset val="204"/>
      </rPr>
      <t>453.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</si>
  <si>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Пластина 1Н-I-МБС-С-(2-50) ГОСТ 7338-90</t>
  </si>
  <si>
    <r>
      <t xml:space="preserve">  </t>
    </r>
    <r>
      <rPr>
        <sz val="10"/>
        <color theme="1"/>
        <rFont val="Times New Roman"/>
        <family val="1"/>
        <charset val="204"/>
      </rPr>
      <t>462.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</si>
  <si>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 </t>
    </r>
    <r>
      <rPr>
        <sz val="10"/>
        <color theme="1"/>
        <rFont val="Times New Roman"/>
        <family val="1"/>
        <charset val="204"/>
      </rPr>
      <t>463.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</si>
  <si>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Сгон 15 ГОСТ 8969-75</t>
  </si>
  <si>
    <r>
      <t xml:space="preserve">  </t>
    </r>
    <r>
      <rPr>
        <sz val="10"/>
        <color theme="1"/>
        <rFont val="Times New Roman"/>
        <family val="1"/>
        <charset val="204"/>
      </rPr>
      <t>474.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</si>
  <si>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бесшовная г/д 89х4,0 ГОСТ 9940-81; ГОСТ 8732-78.</t>
  </si>
  <si>
    <r>
      <t xml:space="preserve">  </t>
    </r>
    <r>
      <rPr>
        <sz val="10"/>
        <color theme="1"/>
        <rFont val="Times New Roman"/>
        <family val="1"/>
        <charset val="204"/>
      </rPr>
      <t>475.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</si>
  <si>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бесшовная х/д 57х4,0 ГОСТ 8733-74; ГОСТ 8734-75.</t>
  </si>
  <si>
    <r>
      <t xml:space="preserve">  </t>
    </r>
    <r>
      <rPr>
        <sz val="10"/>
        <color theme="1"/>
        <rFont val="Times New Roman"/>
        <family val="1"/>
        <charset val="204"/>
      </rPr>
      <t>476.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</si>
  <si>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Труба колонковая 127/1,5м</t>
  </si>
  <si>
    <r>
      <t xml:space="preserve">  </t>
    </r>
    <r>
      <rPr>
        <sz val="10"/>
        <color theme="1"/>
        <rFont val="Times New Roman"/>
        <family val="1"/>
        <charset val="204"/>
      </rPr>
      <t>482.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</si>
  <si>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Фильтр магнитный муфтовый ФМФ-100</t>
  </si>
  <si>
    <r>
      <t xml:space="preserve">  </t>
    </r>
    <r>
      <rPr>
        <sz val="10"/>
        <color theme="1"/>
        <rFont val="Times New Roman"/>
        <family val="1"/>
        <charset val="204"/>
      </rPr>
      <t>483.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</si>
  <si>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Фильтр магнитный муфтовый ФМФ-150</t>
  </si>
  <si>
    <r>
      <t xml:space="preserve">  </t>
    </r>
    <r>
      <rPr>
        <sz val="10"/>
        <color theme="1"/>
        <rFont val="Times New Roman"/>
        <family val="1"/>
        <charset val="204"/>
      </rPr>
      <t>484.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</si>
  <si>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Фильтр магнитный муфтовый ФМФ-80</t>
  </si>
  <si>
    <t>Лот №</t>
  </si>
  <si>
    <t>Вентиль 15кч30п Ф 40</t>
  </si>
  <si>
    <t>Вентилятор дутьевой ВД-3,5 с эл.двигателем 3/3000</t>
  </si>
  <si>
    <t>Вентилятор радиальный ВР 280-46-2ДУ ис.1</t>
  </si>
  <si>
    <t>Вентилятор радиальный ВР-6-13-4 с эл.двигателем 2,2/3000</t>
  </si>
  <si>
    <t>Вентилятор центробежный ВЦ 4-70-6,3 с эл.двигателем 2,2/1000</t>
  </si>
  <si>
    <r>
      <t xml:space="preserve">      </t>
    </r>
    <r>
      <rPr>
        <sz val="10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</si>
  <si>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Вентилятор центробежный ВЦ 4-75-6,3 сх.1 ТУ-4861-004-39400557-07</t>
  </si>
  <si>
    <t>Ноутбук Acer eMachines EME640G-P322G25Miks</t>
  </si>
  <si>
    <t>Перчатки х/б с ПВХ</t>
  </si>
  <si>
    <t>Шайба плоская А 20.01.08кл.016 ГОСТ 11371-78</t>
  </si>
  <si>
    <t>Дальномер лазерный Makita LD 100P</t>
  </si>
  <si>
    <t>Мотопомпа GP-80</t>
  </si>
  <si>
    <t>Ноутбук Aser Aspire E11</t>
  </si>
  <si>
    <r>
      <t xml:space="preserve">  </t>
    </r>
    <r>
      <rPr>
        <sz val="10"/>
        <color theme="1"/>
        <rFont val="Times New Roman"/>
        <family val="1"/>
        <charset val="204"/>
      </rPr>
      <t>110.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</si>
  <si>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сварочный аппарат инверторный САИ 250</t>
  </si>
  <si>
    <r>
      <t xml:space="preserve">  </t>
    </r>
    <r>
      <rPr>
        <sz val="10"/>
        <color theme="1"/>
        <rFont val="Times New Roman"/>
        <family val="1"/>
        <charset val="204"/>
      </rPr>
      <t>111.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</si>
  <si>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Таль рычажная ручная HSH-C</t>
  </si>
  <si>
    <t>Трубогиб гидравлический ручной</t>
  </si>
  <si>
    <r>
      <t xml:space="preserve">  </t>
    </r>
    <r>
      <rPr>
        <sz val="10"/>
        <color theme="1"/>
        <rFont val="Times New Roman"/>
        <family val="1"/>
        <charset val="204"/>
      </rPr>
      <t>114.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</si>
  <si>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 xml:space="preserve">Стоимость, руб./ед. </t>
  </si>
  <si>
    <t>Аппарат XEROX WCP 4250 28.5.54</t>
  </si>
  <si>
    <t>Аппарат факсимильный Panasonic KX-FL423RU</t>
  </si>
  <si>
    <t>Брифинг-приставка</t>
  </si>
  <si>
    <t>Источник беспер-го питания APC Smart-UPS On-Line 3000 SURTD300XLI</t>
  </si>
  <si>
    <t>Кресло рабочее</t>
  </si>
  <si>
    <t>Ламинатор Tico AL-4201/F4/60-250млм</t>
  </si>
  <si>
    <t xml:space="preserve">МФУ WC5020/DN </t>
  </si>
  <si>
    <t>МФУ WC5020/DN (Принтер/копир/сканер)</t>
  </si>
  <si>
    <t>МФУ Xerox WorkCentre 3210</t>
  </si>
  <si>
    <t>Принтер HP LaserJet P2035n(CE462A)</t>
  </si>
  <si>
    <t>Принтер струйный Canon PIXMA IP 4840</t>
  </si>
  <si>
    <t>Принтер/сканер/копир лазерный HNP Laser Jet M1522N</t>
  </si>
  <si>
    <t>Приставка для оргтехники орех</t>
  </si>
  <si>
    <t>Сварочный аппарат TELWIN EURORARC 320 230/400W</t>
  </si>
  <si>
    <t>Сейф P-SFT-30EA мебельный,электр.кодовый замок</t>
  </si>
  <si>
    <t>Травокосилка</t>
  </si>
  <si>
    <t>Уничтожитель док-ов PO Alligator 707CC+</t>
  </si>
  <si>
    <t> Итого</t>
  </si>
  <si>
    <t>Цена</t>
  </si>
  <si>
    <t>уссурийск</t>
  </si>
  <si>
    <r>
      <t xml:space="preserve">  </t>
    </r>
    <r>
      <rPr>
        <sz val="10"/>
        <color rgb="FF000000"/>
        <rFont val="Times New Roman"/>
        <family val="1"/>
        <charset val="204"/>
      </rPr>
      <t>799.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</si>
  <si>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СкППУ 108/50 БП</t>
  </si>
  <si>
    <r>
      <t xml:space="preserve">  </t>
    </r>
    <r>
      <rPr>
        <sz val="10"/>
        <color rgb="FF000000"/>
        <rFont val="Times New Roman"/>
        <family val="1"/>
        <charset val="204"/>
      </rPr>
      <t>800.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</si>
  <si>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СкППУ 133/50 БП</t>
  </si>
  <si>
    <r>
      <t xml:space="preserve">  </t>
    </r>
    <r>
      <rPr>
        <sz val="10"/>
        <color rgb="FF000000"/>
        <rFont val="Times New Roman"/>
        <family val="1"/>
        <charset val="204"/>
      </rPr>
      <t>801.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</si>
  <si>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СкППУ 530/60 БП</t>
  </si>
  <si>
    <r>
      <t xml:space="preserve">  </t>
    </r>
    <r>
      <rPr>
        <sz val="10"/>
        <color rgb="FF000000"/>
        <rFont val="Times New Roman"/>
        <family val="1"/>
        <charset val="204"/>
      </rPr>
      <t>802.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</si>
  <si>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СкППУ 57/40 БП</t>
  </si>
  <si>
    <r>
      <t xml:space="preserve">  </t>
    </r>
    <r>
      <rPr>
        <sz val="10"/>
        <color rgb="FF000000"/>
        <rFont val="Times New Roman"/>
        <family val="1"/>
        <charset val="204"/>
      </rPr>
      <t>803.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</si>
  <si>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СкППУ 89/40 БП</t>
  </si>
  <si>
    <r>
      <t xml:space="preserve">  </t>
    </r>
    <r>
      <rPr>
        <sz val="10"/>
        <color rgb="FF000000"/>
        <rFont val="Times New Roman"/>
        <family val="1"/>
        <charset val="204"/>
      </rPr>
      <t>911.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</si>
  <si>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Кран шаровый приварной 11с39п1 Ду65 Ру25</t>
  </si>
  <si>
    <t>КПС 150х150</t>
  </si>
  <si>
    <t>КПС 250х250</t>
  </si>
  <si>
    <t>КПС 200х150</t>
  </si>
  <si>
    <t>КПС 300х250</t>
  </si>
  <si>
    <t>КПС 400х200</t>
  </si>
  <si>
    <t>КПС 400х250</t>
  </si>
  <si>
    <t>КПС 300х400</t>
  </si>
  <si>
    <t>КПС 300х500</t>
  </si>
  <si>
    <t>КПС 400х400</t>
  </si>
  <si>
    <t>КПС 400х500</t>
  </si>
  <si>
    <t>КПС 400х600</t>
  </si>
  <si>
    <t>КПС 500х600</t>
  </si>
  <si>
    <t>КПС 500х800</t>
  </si>
  <si>
    <t>КПС 800х250</t>
  </si>
  <si>
    <t>КПС 800х400</t>
  </si>
  <si>
    <t>КПКВ 200х150</t>
  </si>
  <si>
    <t>КПКВ 200х200</t>
  </si>
  <si>
    <t>КПКВ 300х300</t>
  </si>
  <si>
    <t>КПКВ 400х400</t>
  </si>
  <si>
    <t>WC 6015N Цветное многофункциональное устройсвто</t>
  </si>
  <si>
    <t>Потолочка</t>
  </si>
  <si>
    <t>Grilliato (рейка направл.) 1,2 бел.</t>
  </si>
  <si>
    <t>Grilliato (рейка направл.) 1,2 сер.</t>
  </si>
  <si>
    <t>Grilliato (рейка направл.) 2,4 бел.</t>
  </si>
  <si>
    <t>Grilliato (рейка направл.) 2,4 сер.</t>
  </si>
  <si>
    <t>Профиль т/24 -1200 белая</t>
  </si>
  <si>
    <t>Профиль Т (Dona)1,2</t>
  </si>
  <si>
    <t>Т образный профиль (ПРОМЕТ)1,2</t>
  </si>
  <si>
    <t>Т образный профиль (ПРОМЕТ)3,7</t>
  </si>
  <si>
    <t>Chicago 0,61 т-образный профиль</t>
  </si>
  <si>
    <t>Chicago 1,2  т-образный профиль</t>
  </si>
  <si>
    <t>Armstrong 0,6 бел. т-образный профиль</t>
  </si>
  <si>
    <t>Grilliato (папа) 50*50 (бел.) 600мм</t>
  </si>
  <si>
    <t>Grilliato (папа) 100*100 (бел.) 600мм</t>
  </si>
  <si>
    <t>Grilliato (папа) 120*120 (бел.) 600мм</t>
  </si>
  <si>
    <t>Grilliato (папа) 150*150 (бел.) 600мм</t>
  </si>
  <si>
    <t>Grilliato (папа) 150*150 (сер.) 600мм</t>
  </si>
  <si>
    <t>Grilliato (мама) 50*50 (бел.) 600мм</t>
  </si>
  <si>
    <t>Grilliato (мама) 120*120 (бел.) 600мм</t>
  </si>
  <si>
    <t>Grilliato (мама) 150*150 (бел.) 600мм</t>
  </si>
  <si>
    <t>Grilliato (мама) 150*150 (сер.) 600мм</t>
  </si>
  <si>
    <t>Wallrus 0,6 (бел.) т-образный профиль</t>
  </si>
  <si>
    <t>Wallrus 1,2 (бел.) т-образный профиль</t>
  </si>
  <si>
    <t xml:space="preserve">Профиль т/24 600-Е (албес) </t>
  </si>
  <si>
    <t>Профиль потолочный поперечный 600мм  24*28*0,4 бел.</t>
  </si>
  <si>
    <t xml:space="preserve">Профиль потолочный поперечный 1200 мм 24*28*0,4 бел. </t>
  </si>
  <si>
    <t>Профиль потолочный поперечный 3700 мм 24*28*0,4 бел.</t>
  </si>
  <si>
    <t>Профиль т/24  600 (албес)суперхром</t>
  </si>
  <si>
    <t>Sundilla (600*600) коробки 6</t>
  </si>
  <si>
    <t>Sonar (600*600) коробки 3</t>
  </si>
  <si>
    <t>Armstrong retail Regular (600*600) коробки 2</t>
  </si>
  <si>
    <t>Хабаровск</t>
  </si>
  <si>
    <t>Лампа дневного освещения ЛБ-20</t>
  </si>
  <si>
    <t>Отвод СТ 57х3-90</t>
  </si>
  <si>
    <t>Краны шаровые стандартнопроходные фланцевые КШЦФ 020.040.02 Ду20 Ру40</t>
  </si>
  <si>
    <t>№</t>
  </si>
  <si>
    <t>наименование</t>
  </si>
  <si>
    <t>кол-во</t>
  </si>
  <si>
    <t>ед.изм</t>
  </si>
  <si>
    <t>итог</t>
  </si>
  <si>
    <t>Аммиак водный</t>
  </si>
  <si>
    <t>Аммоний хлористый  ГОСТ 3773-72</t>
  </si>
  <si>
    <t>Ареометр для нефти</t>
  </si>
  <si>
    <t>Арматура сигнальная</t>
  </si>
  <si>
    <t>Асбошнур ШАОН ГОСТ 1779-83</t>
  </si>
  <si>
    <t>Банка для реактивов</t>
  </si>
  <si>
    <t>Блок питания для МТ/ТС 35i/65Т/52iТ</t>
  </si>
  <si>
    <t>Бокс КМПн 1/4 для автоматических выключателей наружной установки</t>
  </si>
  <si>
    <t>Боты диэлектрические размер 44 ГОСТ 13385-78</t>
  </si>
  <si>
    <t>Боты диэлектрические размер 46 ГОСТ 13385-78</t>
  </si>
  <si>
    <t>Бумага индикаторная универсальная pH 0-12</t>
  </si>
  <si>
    <t>Бур SDS-MAX (3…..26)</t>
  </si>
  <si>
    <t>ВВГ 2х1,5 ГОСТ 16442-80, ТУ 16-705.426-86</t>
  </si>
  <si>
    <t>ВВГ 3х1,5 ГОСТ 16442-80, ТУ 16-705.426-86</t>
  </si>
  <si>
    <t>Гидроксиламин солянокислый</t>
  </si>
  <si>
    <t>Глицерин,  ГОСТ 6259-75</t>
  </si>
  <si>
    <t>Глюкоза кристаллическая  ГОСТ 975-88</t>
  </si>
  <si>
    <t>Горелка  RIELLO 40 F дизельная одноступенчатая</t>
  </si>
  <si>
    <t>Дверной блок деревянный ГОСТ 24698-81</t>
  </si>
  <si>
    <t>Диск шлифовальный</t>
  </si>
  <si>
    <t>Дюбель</t>
  </si>
  <si>
    <t>упак</t>
  </si>
  <si>
    <t>журнал</t>
  </si>
  <si>
    <t>Журнал заданий</t>
  </si>
  <si>
    <t>Журнал обхода тепловых сетей</t>
  </si>
  <si>
    <t>Журнал регистрации инструктажа на рабочем месте</t>
  </si>
  <si>
    <t>Зажим для стальных канатов 4мм двойной оцинкованный 1шт №10</t>
  </si>
  <si>
    <t>Знак "Направление к эвакуационному выходу налево"</t>
  </si>
  <si>
    <t>Знак "Направление к эвакуационному выходу направо"</t>
  </si>
  <si>
    <t>Знак "Ответственный за противопожарное состояние помещения"</t>
  </si>
  <si>
    <t>Индикатор метиленовый голубой, ч.д.а., ТУ 6-09-29-76</t>
  </si>
  <si>
    <t>Индикатор хромовый темно-синий, ч.д.а., ТУ 6-09-5870-84</t>
  </si>
  <si>
    <t>Кабель ПВС 4х2+В663,5 мм²</t>
  </si>
  <si>
    <t>Кабель силовой АВВГ 4х25</t>
  </si>
  <si>
    <t>Калий гидроокись ГОСТ 24363-80</t>
  </si>
  <si>
    <t>Калий натрий виннокислый 4-вод.</t>
  </si>
  <si>
    <t>Канифоль сосновая</t>
  </si>
  <si>
    <t>Картон асбестовый 10мм КАОН-1 ГОСТ 2850-95</t>
  </si>
  <si>
    <t>Кислота азотная</t>
  </si>
  <si>
    <t>Кислота серная стандарт-титр</t>
  </si>
  <si>
    <t>Колба Кн-1-250-29/32</t>
  </si>
  <si>
    <t>Колба мерная 1-1000-2</t>
  </si>
  <si>
    <t>коробка соединительная УК-2П</t>
  </si>
  <si>
    <t>Костюм противокислотный (КЩС) размер 48-50 рост 170-176</t>
  </si>
  <si>
    <t>Костюм противокислотный (КЩС) размер 48-50 рост 182-188</t>
  </si>
  <si>
    <t>Костюм утепленный размер 48-50 рост 182-188 ГОСТ 29335-92</t>
  </si>
  <si>
    <t>Костюм утепленный размер 60-62 рост 170-176 ГОСТ 29335-92</t>
  </si>
  <si>
    <t>Куртка на утепляющей прокладке размер 56-58 рост 170-176 ГОСТ 29335-92</t>
  </si>
  <si>
    <t>Куртка на утепляющей прокладке размер 56-58 рост 182-188 ГОСТ 29335-92</t>
  </si>
  <si>
    <t>Куртка на утепляющей прокладке размер 60-62 рост 170-176 ГОСТ 29335-92</t>
  </si>
  <si>
    <t>Лампа TL-D 58W/54-765</t>
  </si>
  <si>
    <t>Лампа Б 220-230-150 Е27 (Томск)</t>
  </si>
  <si>
    <t>Лампа газоразрядная ДНАТ 250Вт</t>
  </si>
  <si>
    <t>Лампа ДРЛ-250 Е40</t>
  </si>
  <si>
    <t>Лампа люминисцентная ЛБ 40</t>
  </si>
  <si>
    <t>Лампа люминисцентная ЛБ 80</t>
  </si>
  <si>
    <t>Лампа люминисцентная ЛД-40/2 (SL 40/32-765)</t>
  </si>
  <si>
    <t>Лампа натриевая ДНаТ 250 Вт</t>
  </si>
  <si>
    <t>Лен сантехнический</t>
  </si>
  <si>
    <t>Лента ПСУЛ</t>
  </si>
  <si>
    <t>Лопата штыковая</t>
  </si>
  <si>
    <t>Манометр ТМ-510Р 16КгС</t>
  </si>
  <si>
    <t>металлорукав (изол.)-25мм черный (20)</t>
  </si>
  <si>
    <t>Метиловый оранжевый</t>
  </si>
  <si>
    <t>Метрошток МШС</t>
  </si>
  <si>
    <t>Метчикодержатель</t>
  </si>
  <si>
    <t>Модуль контроля модема</t>
  </si>
  <si>
    <t>Муфта кабельная 3СТп-1-70/120</t>
  </si>
  <si>
    <t>муфта ПП комбинированная внутренняя 25х3/4"</t>
  </si>
  <si>
    <t>муфта ПП комбинированная внутренняя 32х1"</t>
  </si>
  <si>
    <t>муфта ПП комбинированная внутренняя разъемная 25х3/4"</t>
  </si>
  <si>
    <t>муфта ПП комбинированная внутренняя разъемная 40х1 1/4"</t>
  </si>
  <si>
    <t>муфта ПП соединительная 25</t>
  </si>
  <si>
    <t>муфта ПП соединительная 32</t>
  </si>
  <si>
    <t>муфта ПП соединительная 40</t>
  </si>
  <si>
    <t>Набивка сальниковая АП-31 12х12 мм ГОСТ 5152-84</t>
  </si>
  <si>
    <t>Набор сверл по бетону</t>
  </si>
  <si>
    <t>Напильник плоский ГОСТ 1465-80</t>
  </si>
  <si>
    <t>Натрий гидрокись</t>
  </si>
  <si>
    <t>Натрий сернистый 9-водный,  ГОСТ 2053-77</t>
  </si>
  <si>
    <t>Натрий тетраборнокислый 10 водный (натрий тетраборат декагидрат, натрия тетраборат)ГОСТ 4199-76</t>
  </si>
  <si>
    <t>Огнеупорный теплоизоляционный войлок МКРВ-200 ГОСТ 23619-79</t>
  </si>
  <si>
    <t>Омметр ЭС 0212</t>
  </si>
  <si>
    <t>Оперативный журнал</t>
  </si>
  <si>
    <t>Паста колеровочная</t>
  </si>
  <si>
    <t>Паста колеровочная зеленая 0,85л</t>
  </si>
  <si>
    <t>Паста универс. №1 красная 0,1л ТЕКС</t>
  </si>
  <si>
    <t>Паста универс. №2 оранжевая 0,1л ТЕКС</t>
  </si>
  <si>
    <t>Патрон металлокерамический электрический 32 под лампу ЛН 500 Вт</t>
  </si>
  <si>
    <t>Переход К-57х3-25х2 ГОСТ 17378-2001</t>
  </si>
  <si>
    <t>Пластина МБС 3мм</t>
  </si>
  <si>
    <t>Пластина МБС 5мм</t>
  </si>
  <si>
    <t>Пластина МБС 6мм</t>
  </si>
  <si>
    <t>Пломба</t>
  </si>
  <si>
    <t>Подшлемник зимний</t>
  </si>
  <si>
    <t>Полукомбинезон на утепл.подкладке размер 52-54 рост 170-176</t>
  </si>
  <si>
    <t>Полукомбинезон на утепл.подкладке размер 52-54 рост 182-188</t>
  </si>
  <si>
    <t>Полукомбинезон на утепл.подкладке размер 56-58 рост 170-176</t>
  </si>
  <si>
    <t>Полукомбинезон рабочий х/б размер 56-58 рост 170-176</t>
  </si>
  <si>
    <t>Пост кноп ПКЕ-122/1 Пуск черный</t>
  </si>
  <si>
    <t>ППР кран Ду40</t>
  </si>
  <si>
    <t>ППР фильтр Ду40</t>
  </si>
  <si>
    <t>Прессшпан</t>
  </si>
  <si>
    <t>Резина вакуумная 3мм</t>
  </si>
  <si>
    <t>Резина маслобензостойкая 2-5мм</t>
  </si>
  <si>
    <t>Ремень к горелке РГМГ-1</t>
  </si>
  <si>
    <t>Ремни для горелок РМГ ф700</t>
  </si>
  <si>
    <t>Ремонтный журнал котлов</t>
  </si>
  <si>
    <t>Ртуть (II) азотнокислая 1-водная, х.ч., ГОСТ 4520-78</t>
  </si>
  <si>
    <t>Рубашка поло  х/б размер 48-50 рост 170-176</t>
  </si>
  <si>
    <t>Рубашка поло  х/б размер 48-50 рост 182-188</t>
  </si>
  <si>
    <t>Рубашка поло  х/б размер 52-54 рост 182-188</t>
  </si>
  <si>
    <t>Ручка для напильника</t>
  </si>
  <si>
    <t>САБО (женские) размер 37 ГОСТ 26167-84</t>
  </si>
  <si>
    <t>САБО (женские) размер 38 ГОСТ 26167-84</t>
  </si>
  <si>
    <t>САБО (женские) размер 40 ГОСТ 26167-84</t>
  </si>
  <si>
    <t>Сверло по металлу 8</t>
  </si>
  <si>
    <t>Светильник ЛКУ 11-105-001 со стеклом</t>
  </si>
  <si>
    <t>Светильник навесной ЛН-220х100(150В)</t>
  </si>
  <si>
    <t>Светильник НПП 1102 белый/круг с решеткой 100 Вт IP54</t>
  </si>
  <si>
    <t>Светильник НСП 02-200-02 IP52</t>
  </si>
  <si>
    <t>Светильник РКУ 02-250-004 без стекла</t>
  </si>
  <si>
    <t>Светильник РКУ ДРЛ 400Вт</t>
  </si>
  <si>
    <t>Серная кислота 0,1Н (коробка-10ампул)</t>
  </si>
  <si>
    <t>Скоба круглая</t>
  </si>
  <si>
    <t>Скорлупа СкППУ 426/50 БП</t>
  </si>
  <si>
    <t>Сменный журнал водогрейной котельной</t>
  </si>
  <si>
    <t>Сменный журнал паровой котельной</t>
  </si>
  <si>
    <t>Сменный журнал по ВХР котельной</t>
  </si>
  <si>
    <t>Сменный журнал учета параметров работы ЦТП</t>
  </si>
  <si>
    <t>Специальная тара для люминисчентных ламп</t>
  </si>
  <si>
    <t>Стакан лабораторный В ГОСТ 25336-82</t>
  </si>
  <si>
    <t>Стакан лабораторный ВН  ГОСТ 19908-90</t>
  </si>
  <si>
    <t>Стартер 80С-220</t>
  </si>
  <si>
    <t>Стартер пускатель 40 С</t>
  </si>
  <si>
    <t>Стекла для водомерных колонок</t>
  </si>
  <si>
    <t>Стекло клингера</t>
  </si>
  <si>
    <t>Стекло Клингера №2</t>
  </si>
  <si>
    <t>Стекло рифленое водоуказательное № 2 ГОСТ 1663-81</t>
  </si>
  <si>
    <t>Стекло рифленое водоуказательное № 4 ГОСТ 1663-81</t>
  </si>
  <si>
    <t>Стекло рифленое водоуказательное № 6 ГОСТ 1663-81</t>
  </si>
  <si>
    <t>Стяжки пластиковые</t>
  </si>
  <si>
    <t>Счетчик воды Ду 32</t>
  </si>
  <si>
    <t>Счетчик холодной воды MTKI-40 N в комплекте с присоеденителями 6360814</t>
  </si>
  <si>
    <t>Счетчик холодной воды WPH-N-K-I Ду 50</t>
  </si>
  <si>
    <t>Счетчик холодной воды WPH-N-K-I Ду 80</t>
  </si>
  <si>
    <t>Термометр СП-2П (0...+100) нижняя часть 60 мм ТУ 25-11.663-76</t>
  </si>
  <si>
    <t>Термометр СП-2П №2 (0...+100) нижняя часть 100 мм ТУ 25-11.663-76</t>
  </si>
  <si>
    <t>Термометр СП-2П №2 (0...+100) нижняя часть 160 мм ТУ 25-11.663-76</t>
  </si>
  <si>
    <t>Термометр ТЛ-2 №2 (0…+100) 1</t>
  </si>
  <si>
    <t>Термометр электронный дистанционный ВС 89 (-40+500)</t>
  </si>
  <si>
    <t>Трансформатор тока Т066 150/5 кл-0,5 5ВА</t>
  </si>
  <si>
    <t>трилон Б</t>
  </si>
  <si>
    <t>Тройник ПП Ду 32</t>
  </si>
  <si>
    <t>Тройник ПП Ду 40</t>
  </si>
  <si>
    <t>Трубка резиновая техническая</t>
  </si>
  <si>
    <t>Трубка стеклянная кварцевая водоуказательная 20х2-1000мм</t>
  </si>
  <si>
    <t>Трубки резиновые технические ГОСТ 5496-78, Д 10мм</t>
  </si>
  <si>
    <t>Фазометр Ц42308 аналог С302-МН</t>
  </si>
  <si>
    <t>Фартук прорезиненный ГОСТ 12.4.029-76</t>
  </si>
  <si>
    <t>Фенолфталеин</t>
  </si>
  <si>
    <t>Форсунка к горелке ГМ-7</t>
  </si>
  <si>
    <t>Фоторезистор ФСК6</t>
  </si>
  <si>
    <t>Фоторезистор ФСК-Г1</t>
  </si>
  <si>
    <t>Фторопласт стержень 34/35 мм</t>
  </si>
  <si>
    <t>ФУМ лента</t>
  </si>
  <si>
    <t>Халат рабочий х/б (мужской) размер 48-50 рост 170-176</t>
  </si>
  <si>
    <t>Халат рабочий х/б (мужской) размер 48-50 рост 182-188</t>
  </si>
  <si>
    <t>Халат рабочий х/б (мужской) размер 52-54 рост 170-176</t>
  </si>
  <si>
    <t>Халат рабочий х/б (мужской) размер 52-54 рост 182-188</t>
  </si>
  <si>
    <t>Халат рабочий х/б (мужской) размер 56-58 рост 182-188</t>
  </si>
  <si>
    <t>Хомут нейлоновый</t>
  </si>
  <si>
    <t>Шланг поливочный</t>
  </si>
  <si>
    <t>Шнур резиновый ТМКЩ-С 16мм</t>
  </si>
  <si>
    <t>Шнур резиновый ТМКЩ-С 20мм</t>
  </si>
  <si>
    <t>электроды ЛЭЗТМУ-21У 4,00мм</t>
  </si>
  <si>
    <t>электроды ЛЭЗЦЛ-39 2,5мм</t>
  </si>
  <si>
    <t>электроды ЛЭЗЦУ-5 2,5мм</t>
  </si>
  <si>
    <t>Фильтр воздушный к Changlin 936</t>
  </si>
  <si>
    <t>Фильтр воздушный к JCB 3CX-4WS-SM</t>
  </si>
  <si>
    <t>Фильтр гидравлический - JCB 3CХ-4WS-SM</t>
  </si>
  <si>
    <t>Фильтр топливный - JCB 3CХ-4WS-SM</t>
  </si>
  <si>
    <t>Фильтр топливный к Changlin 936</t>
  </si>
  <si>
    <t>Форсунка турбо для труб</t>
  </si>
  <si>
    <t>Гиlроизоляция Пенетрон</t>
  </si>
  <si>
    <t>Обогреватель 5 квт 380</t>
  </si>
  <si>
    <t>меш</t>
  </si>
  <si>
    <t>Гидроизоляция EK W400 (15 кг)</t>
  </si>
  <si>
    <t>Лента бумажная углоформирующая SD Build 50мм х 50</t>
  </si>
  <si>
    <t>Заклепки вытяжные 250 шт в упаковке</t>
  </si>
  <si>
    <t>Колеса сталлажные на профиле (2 колеса на профиле, комплеки)</t>
  </si>
  <si>
    <t>Счетчик Aswega VA2305M IP 65</t>
  </si>
  <si>
    <t>Ботинки кожанные с металлическим подноском размер 39</t>
  </si>
  <si>
    <t>Ботинки кожанные с металлическим подноском размер 40</t>
  </si>
  <si>
    <t>Ботинки кожанные с металлическим подноском размер 41</t>
  </si>
  <si>
    <t>Ботинки кожаные (утепленные)  размер 42 ГОСТ 12.4.137-84</t>
  </si>
  <si>
    <t>Брюки на утепляющей прокладке размер 48-50 рост 182-188</t>
  </si>
  <si>
    <t>Брюки на утепляющей прокладке размер 56-58 рост 170-176</t>
  </si>
  <si>
    <t>Гайка М24 ГОСТ 5915-70, ГОСТ 5916-70, ГОСТ 10495-80</t>
  </si>
  <si>
    <t>Полукомбинезон на утепл.подкладке размер 48-50 рост 170-176</t>
  </si>
  <si>
    <t>Профиль П- образный (100) лоток кабельный</t>
  </si>
  <si>
    <t>шт.</t>
  </si>
  <si>
    <t>Профиль П- образный (40) лоток кабельный</t>
  </si>
  <si>
    <t>Гребенка ВТ-8 Omega эконом L-4</t>
  </si>
  <si>
    <t>Уголок алюминиевый 15*15 L-2</t>
  </si>
  <si>
    <t>Профиль аллюминиевый ???</t>
  </si>
  <si>
    <t>Порог алюминиевый 100 мм</t>
  </si>
  <si>
    <t xml:space="preserve">Профиль угловой алюм. </t>
  </si>
  <si>
    <t>Потолок реечный перфорация (Албес)</t>
  </si>
  <si>
    <t>Потолок реечный полнотелый (Албес)</t>
  </si>
  <si>
    <t xml:space="preserve">Плинтус светлый </t>
  </si>
  <si>
    <t>Крепление для плинтуса (с дюбелем)</t>
  </si>
  <si>
    <t>Холодная сварка для ПВХ</t>
  </si>
  <si>
    <t>Лента углоформирующая 50*50</t>
  </si>
  <si>
    <t>Диффузор приточный 125 (метал)</t>
  </si>
  <si>
    <t>Диффузор приточный 160 (пластик)</t>
  </si>
  <si>
    <t>Диффузор универсальный 200 (пластик)</t>
  </si>
  <si>
    <t>Диффузор универсальный 250 (пласт.)</t>
  </si>
  <si>
    <t>Противоморозная добавка для бетона 10 л.</t>
  </si>
  <si>
    <t>Противоморозная добавка для бетона 5 л.</t>
  </si>
  <si>
    <t>Алебастр 5 кг.</t>
  </si>
  <si>
    <t>меш.</t>
  </si>
  <si>
    <t>банка</t>
  </si>
  <si>
    <t>туба</t>
  </si>
  <si>
    <t>Лента уплотнительная ППЭ 4*15*10</t>
  </si>
  <si>
    <t>рул.</t>
  </si>
  <si>
    <t>Лента уплотнительная ППЭ 3*30*20</t>
  </si>
  <si>
    <t>Лента уплотнительная ППЭ 3*100*20</t>
  </si>
  <si>
    <t>Плинтус потолочный 130 см (пенопласт)</t>
  </si>
  <si>
    <t>Уголок наружный +свнешний для плинтуса нап.</t>
  </si>
  <si>
    <t>Уголок внутренний для плинтуса напольного ц. 025</t>
  </si>
  <si>
    <t>Mapei Porocol 25 кг.</t>
  </si>
  <si>
    <t>Mapei Karacrete 25 кг.</t>
  </si>
  <si>
    <t>Mapei keracolor 25 кг.</t>
  </si>
  <si>
    <t>гидроизоляция W400 15 кг.</t>
  </si>
  <si>
    <t>Профиль уплотнительный УАТТУ-004мм 1б</t>
  </si>
  <si>
    <t>Шпатлевка финишная (старатели) 12 кг</t>
  </si>
  <si>
    <t xml:space="preserve">обои бумажные </t>
  </si>
  <si>
    <t>Стеклообои (рогожка) 50 м.</t>
  </si>
  <si>
    <t>Mapei затирка цвета в ассортименте</t>
  </si>
  <si>
    <t>Космофен</t>
  </si>
  <si>
    <t>Ввод в строение для РКК 74-55 (белый)</t>
  </si>
  <si>
    <t>Угол внешний для РКК 74-55 (белый)</t>
  </si>
  <si>
    <t xml:space="preserve">Угол внутренний для РКК 74-55УВН 74-55 белый </t>
  </si>
  <si>
    <t>Клей для стеклянных обои Wellton 800 гр.</t>
  </si>
  <si>
    <t>Клей для стеклянных обои Oscar 500 гр.</t>
  </si>
  <si>
    <t xml:space="preserve">Светильник встаиваемый в ассортименте </t>
  </si>
  <si>
    <t xml:space="preserve">Светильник с зеркальной лампой накаливания </t>
  </si>
  <si>
    <t>Цветная затирочная смесь LITOKOL 5 кг (беж)</t>
  </si>
  <si>
    <t>Цветная затирочная смесь ATLAS 2 кг. Цвета разные</t>
  </si>
  <si>
    <t>пач</t>
  </si>
  <si>
    <t xml:space="preserve"> Двухкомпонентный эпоксидный Праймер на водной основе АкваДюр (AquaDur)  компонент B 15 кг.</t>
  </si>
  <si>
    <t>Двухкомпонентный эпоксидный Праймер на водной основе АкваДюр (AquaDur) компонент А 5 кг.</t>
  </si>
  <si>
    <t>Пол наливной Mapei ultraplan eco20 самовыравнивающ. 23 кг.</t>
  </si>
  <si>
    <t xml:space="preserve">Однокомпонентный герметик LEVL FLEX PU 40 </t>
  </si>
  <si>
    <t>Гипсовая шпатлевка (для машинного и ручного нанесения) Bergauf 30кг</t>
  </si>
  <si>
    <t xml:space="preserve">Электродвигатель  15х3000 </t>
  </si>
  <si>
    <t>Электродвигатель  11х3000</t>
  </si>
  <si>
    <t>Электродвиагетль 2,2х1000</t>
  </si>
  <si>
    <t>Электродвиагетль 3х3000</t>
  </si>
  <si>
    <t>Электродвиагетль 30х3000</t>
  </si>
  <si>
    <t>Электродвиагетль 5,5х3000</t>
  </si>
  <si>
    <t>Электродвиагетль 4х1500</t>
  </si>
  <si>
    <t>Электродвиагетль 1,5х100</t>
  </si>
  <si>
    <t>Электродвиагетль 3х1500</t>
  </si>
  <si>
    <t>Электродвиагетль 1,1х1500</t>
  </si>
  <si>
    <t>Электродвиагетль 10х1000</t>
  </si>
  <si>
    <t>Электродвиагетль 11х3000</t>
  </si>
  <si>
    <t>Электродвиагетль 37х1500</t>
  </si>
  <si>
    <t>Электродвиагетль 4х3000</t>
  </si>
  <si>
    <t>Электродвиагетль 7.5х1500</t>
  </si>
  <si>
    <t>Электродвиагетль 1,1х100</t>
  </si>
  <si>
    <t>Электродвиагетль 11х1000</t>
  </si>
  <si>
    <t>Мат прошивной минераловатный м1-100</t>
  </si>
  <si>
    <t>Ед. Изм</t>
  </si>
  <si>
    <r>
      <t xml:space="preserve">         </t>
    </r>
    <r>
      <rPr>
        <sz val="10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</si>
  <si>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Болт 16*90</t>
  </si>
  <si>
    <r>
      <t xml:space="preserve">         </t>
    </r>
    <r>
      <rPr>
        <sz val="10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</si>
  <si>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Болт М27 ГОСТ 7798-70</t>
  </si>
  <si>
    <r>
      <t xml:space="preserve">         </t>
    </r>
    <r>
      <rPr>
        <sz val="10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</si>
  <si>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10.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</si>
  <si>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Заготовка из Труба стальная эл/сварная 108х4,0 ГОСТ 10704-91</t>
  </si>
  <si>
    <r>
      <t xml:space="preserve">      </t>
    </r>
    <r>
      <rPr>
        <sz val="10"/>
        <color rgb="FF000000"/>
        <rFont val="Times New Roman"/>
        <family val="1"/>
        <charset val="204"/>
      </rPr>
      <t>11.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</si>
  <si>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Задвижка 30ч39р Ду50 Ру16</t>
  </si>
  <si>
    <r>
      <t xml:space="preserve">      </t>
    </r>
    <r>
      <rPr>
        <sz val="10"/>
        <color rgb="FF000000"/>
        <rFont val="Times New Roman"/>
        <family val="1"/>
        <charset val="204"/>
      </rPr>
      <t>12.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</si>
  <si>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Задвижка с обрезиненным клином с маховиком ДУ50</t>
  </si>
  <si>
    <r>
      <t xml:space="preserve">      </t>
    </r>
    <r>
      <rPr>
        <sz val="10"/>
        <color rgb="FF000000"/>
        <rFont val="Times New Roman"/>
        <family val="1"/>
        <charset val="204"/>
      </rPr>
      <t>13.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</si>
  <si>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Измеритель - регулятор 2-х кан 2 ТРМ1Ф-Щ2УРР</t>
  </si>
  <si>
    <r>
      <t xml:space="preserve">      </t>
    </r>
    <r>
      <rPr>
        <sz val="10"/>
        <color rgb="FF000000"/>
        <rFont val="Times New Roman"/>
        <family val="1"/>
        <charset val="204"/>
      </rPr>
      <t>14.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</si>
  <si>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Кран шаровый запорный стальной 11с22п Ду 65 Ру16</t>
  </si>
  <si>
    <r>
      <t xml:space="preserve">      </t>
    </r>
    <r>
      <rPr>
        <sz val="10"/>
        <color rgb="FF000000"/>
        <rFont val="Times New Roman"/>
        <family val="1"/>
        <charset val="204"/>
      </rPr>
      <t>15.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</si>
  <si>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Краны шаровые полнопроходные фланцевые КШЦФ 100.025.02 Ду100 Ру25</t>
  </si>
  <si>
    <r>
      <t xml:space="preserve">      </t>
    </r>
    <r>
      <rPr>
        <sz val="10"/>
        <color rgb="FF000000"/>
        <rFont val="Times New Roman"/>
        <family val="1"/>
        <charset val="204"/>
      </rPr>
      <t>16.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</si>
  <si>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Краны шаровые полнопроходные фланцевые КШЦФ 150.016.02 Ду150 Ру16</t>
  </si>
  <si>
    <r>
      <t xml:space="preserve">      </t>
    </r>
    <r>
      <rPr>
        <sz val="10"/>
        <color rgb="FF000000"/>
        <rFont val="Times New Roman"/>
        <family val="1"/>
        <charset val="204"/>
      </rPr>
      <t>17.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</si>
  <si>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Лист Б-ПН-О-3,0 ГОСТ 19903-74/ст3сп5 ГОСТ 14637-89</t>
  </si>
  <si>
    <r>
      <t xml:space="preserve">      </t>
    </r>
    <r>
      <rPr>
        <sz val="10"/>
        <color rgb="FF000000"/>
        <rFont val="Times New Roman"/>
        <family val="1"/>
        <charset val="204"/>
      </rPr>
      <t>18.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</si>
  <si>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19.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</si>
  <si>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21.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</si>
  <si>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Подшипник  шариковый  309 ГОСТ 8338-75</t>
  </si>
  <si>
    <r>
      <t xml:space="preserve">      </t>
    </r>
    <r>
      <rPr>
        <sz val="10"/>
        <color rgb="FF000000"/>
        <rFont val="Times New Roman"/>
        <family val="1"/>
        <charset val="204"/>
      </rPr>
      <t>22.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</si>
  <si>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Подшипник  шариковый 208 ГОСТ 8338-75</t>
  </si>
  <si>
    <r>
      <t xml:space="preserve">      </t>
    </r>
    <r>
      <rPr>
        <sz val="10"/>
        <color rgb="FF000000"/>
        <rFont val="Times New Roman"/>
        <family val="1"/>
        <charset val="204"/>
      </rPr>
      <t>23.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</si>
  <si>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Пробоотборник ПН трос подъемный 22 м (2*11 м с карабином)</t>
  </si>
  <si>
    <r>
      <t xml:space="preserve">      </t>
    </r>
    <r>
      <rPr>
        <sz val="10"/>
        <color rgb="FF000000"/>
        <rFont val="Times New Roman"/>
        <family val="1"/>
        <charset val="204"/>
      </rPr>
      <t>25.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</si>
  <si>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Редуктор балонный  ацетиленовый</t>
  </si>
  <si>
    <r>
      <t xml:space="preserve">      </t>
    </r>
    <r>
      <rPr>
        <sz val="10"/>
        <color rgb="FF000000"/>
        <rFont val="Times New Roman"/>
        <family val="1"/>
        <charset val="204"/>
      </rPr>
      <t>27.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</si>
  <si>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31.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</si>
  <si>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Фильтр магнитный чугун фланцевый ФМФ-100</t>
  </si>
  <si>
    <r>
      <t xml:space="preserve">      </t>
    </r>
    <r>
      <rPr>
        <sz val="10"/>
        <color rgb="FF000000"/>
        <rFont val="Times New Roman"/>
        <family val="1"/>
        <charset val="204"/>
      </rPr>
      <t>33.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</si>
  <si>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Шаровый кран  Naval 285503 фланцевый Ду15 Ру40</t>
  </si>
  <si>
    <r>
      <t xml:space="preserve">      </t>
    </r>
    <r>
      <rPr>
        <sz val="10"/>
        <color rgb="FF000000"/>
        <rFont val="Times New Roman"/>
        <family val="1"/>
        <charset val="204"/>
      </rPr>
      <t>34.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</si>
  <si>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Шаровый кран  Naval 285508 фланцевый Ду40 Ру40</t>
  </si>
  <si>
    <r>
      <t xml:space="preserve">      </t>
    </r>
    <r>
      <rPr>
        <sz val="10"/>
        <color rgb="FF000000"/>
        <rFont val="Times New Roman"/>
        <family val="1"/>
        <charset val="204"/>
      </rPr>
      <t>35.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</si>
  <si>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Шаровый кран  Naval 285509 фланцевый Ду50 Ру40</t>
  </si>
  <si>
    <r>
      <t xml:space="preserve">      </t>
    </r>
    <r>
      <rPr>
        <sz val="10"/>
        <color rgb="FF000000"/>
        <rFont val="Times New Roman"/>
        <family val="1"/>
        <charset val="204"/>
      </rPr>
      <t>45.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</si>
  <si>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г. Красноярск</t>
  </si>
  <si>
    <r>
      <t xml:space="preserve">      </t>
    </r>
    <r>
      <rPr>
        <sz val="10"/>
        <color rgb="FF000000"/>
        <rFont val="Times New Roman"/>
        <family val="1"/>
        <charset val="204"/>
      </rPr>
      <t>57.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</si>
  <si>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Выключатель автоматический ВА47-29 2p 10А C</t>
  </si>
  <si>
    <r>
      <t xml:space="preserve">      </t>
    </r>
    <r>
      <rPr>
        <sz val="10"/>
        <color rgb="FF000000"/>
        <rFont val="Times New Roman"/>
        <family val="1"/>
        <charset val="204"/>
      </rPr>
      <t>58.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</si>
  <si>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Выключатель автоматический ВА88-35 3P 250А</t>
  </si>
  <si>
    <r>
      <t xml:space="preserve">      </t>
    </r>
    <r>
      <rPr>
        <sz val="10"/>
        <color rgb="FF000000"/>
        <rFont val="Times New Roman"/>
        <family val="1"/>
        <charset val="204"/>
      </rPr>
      <t>59.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</si>
  <si>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Выключатель автоматический ВА88-37 3P 400А</t>
  </si>
  <si>
    <r>
      <t xml:space="preserve">      </t>
    </r>
    <r>
      <rPr>
        <sz val="10"/>
        <color rgb="FF000000"/>
        <rFont val="Times New Roman"/>
        <family val="1"/>
        <charset val="204"/>
      </rPr>
      <t>60.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</si>
  <si>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Гайка М24 ГОСТ 5927-70, ГОСТ 9064-75</t>
  </si>
  <si>
    <r>
      <t xml:space="preserve">      </t>
    </r>
    <r>
      <rPr>
        <sz val="10"/>
        <color rgb="FF000000"/>
        <rFont val="Times New Roman"/>
        <family val="1"/>
        <charset val="204"/>
      </rPr>
      <t>61.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</si>
  <si>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Генератор ацетиленовый передвижной АСП-10</t>
  </si>
  <si>
    <r>
      <t xml:space="preserve">      </t>
    </r>
    <r>
      <rPr>
        <sz val="10"/>
        <color rgb="FF000000"/>
        <rFont val="Times New Roman"/>
        <family val="1"/>
        <charset val="204"/>
      </rPr>
      <t>62.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</si>
  <si>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63.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</si>
  <si>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Диск отрезной по металлу 230*32</t>
  </si>
  <si>
    <r>
      <t xml:space="preserve">      </t>
    </r>
    <r>
      <rPr>
        <sz val="10"/>
        <color rgb="FF000000"/>
        <rFont val="Times New Roman"/>
        <family val="1"/>
        <charset val="204"/>
      </rPr>
      <t>69.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</si>
  <si>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70.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</si>
  <si>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Изолента х/б</t>
  </si>
  <si>
    <r>
      <t xml:space="preserve">      </t>
    </r>
    <r>
      <rPr>
        <sz val="10"/>
        <color rgb="FF000000"/>
        <rFont val="Times New Roman"/>
        <family val="1"/>
        <charset val="204"/>
      </rPr>
      <t>71.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</si>
  <si>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Инвертор IR 160 (ММА/220В/10-160А/1,6-4мм/4,2кг)</t>
  </si>
  <si>
    <r>
      <t xml:space="preserve">      </t>
    </r>
    <r>
      <rPr>
        <sz val="10"/>
        <color rgb="FF000000"/>
        <rFont val="Times New Roman"/>
        <family val="1"/>
        <charset val="204"/>
      </rPr>
      <t>72.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</si>
  <si>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73.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</si>
  <si>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     </t>
    </r>
    <r>
      <rPr>
        <sz val="10"/>
        <color rgb="FF000000"/>
        <rFont val="Times New Roman"/>
        <family val="1"/>
        <charset val="204"/>
      </rPr>
      <t>74.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</si>
  <si>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Инвертор IR 200 (ММА/220В(7кВт)/5-200А/1,6-5мм/4,68кг/74А)</t>
  </si>
  <si>
    <r>
      <t xml:space="preserve">      </t>
    </r>
    <r>
      <rPr>
        <sz val="10"/>
        <color rgb="FF000000"/>
        <rFont val="Times New Roman"/>
        <family val="1"/>
        <charset val="204"/>
      </rPr>
      <t>81.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</si>
  <si>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рожковый 13х14мм</t>
  </si>
  <si>
    <r>
      <t xml:space="preserve">      </t>
    </r>
    <r>
      <rPr>
        <sz val="10"/>
        <color rgb="FF000000"/>
        <rFont val="Times New Roman"/>
        <family val="1"/>
        <charset val="204"/>
      </rPr>
      <t>82.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</si>
  <si>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рожковый 14х17мм</t>
  </si>
  <si>
    <r>
      <t xml:space="preserve">      </t>
    </r>
    <r>
      <rPr>
        <sz val="10"/>
        <color rgb="FF000000"/>
        <rFont val="Times New Roman"/>
        <family val="1"/>
        <charset val="204"/>
      </rPr>
      <t>83.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</si>
  <si>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рожковый 19х22мм</t>
  </si>
  <si>
    <r>
      <t xml:space="preserve">      </t>
    </r>
    <r>
      <rPr>
        <sz val="10"/>
        <color rgb="FF000000"/>
        <rFont val="Times New Roman"/>
        <family val="1"/>
        <charset val="204"/>
      </rPr>
      <t>84.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</si>
  <si>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рожковый 22х24</t>
  </si>
  <si>
    <r>
      <t xml:space="preserve">      </t>
    </r>
    <r>
      <rPr>
        <sz val="10"/>
        <color rgb="FF000000"/>
        <rFont val="Times New Roman"/>
        <family val="1"/>
        <charset val="204"/>
      </rPr>
      <t>85.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</si>
  <si>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рожковый 27х30мм</t>
  </si>
  <si>
    <r>
      <t xml:space="preserve">      </t>
    </r>
    <r>
      <rPr>
        <sz val="10"/>
        <color rgb="FF000000"/>
        <rFont val="Times New Roman"/>
        <family val="1"/>
        <charset val="204"/>
      </rPr>
      <t>86.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</si>
  <si>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рожковый 36х41мм</t>
  </si>
  <si>
    <r>
      <t xml:space="preserve">      </t>
    </r>
    <r>
      <rPr>
        <sz val="10"/>
        <color rgb="FF000000"/>
        <rFont val="Times New Roman"/>
        <family val="1"/>
        <charset val="204"/>
      </rPr>
      <t>87.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</si>
  <si>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трубный рычажный №3 500мм</t>
  </si>
  <si>
    <r>
      <t xml:space="preserve">      </t>
    </r>
    <r>
      <rPr>
        <sz val="10"/>
        <color rgb="FF000000"/>
        <rFont val="Times New Roman"/>
        <family val="1"/>
        <charset val="204"/>
      </rPr>
      <t>88.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</si>
  <si>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трубный рычажный №4 630 мм</t>
  </si>
  <si>
    <r>
      <t xml:space="preserve">      </t>
    </r>
    <r>
      <rPr>
        <sz val="10"/>
        <color rgb="FF000000"/>
        <rFont val="Times New Roman"/>
        <family val="1"/>
        <charset val="204"/>
      </rPr>
      <t>89.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</si>
  <si>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Ключ трубный рычажный КТР №5</t>
  </si>
  <si>
    <r>
      <t xml:space="preserve">      </t>
    </r>
    <r>
      <rPr>
        <sz val="10"/>
        <color rgb="FF000000"/>
        <rFont val="Times New Roman"/>
        <family val="1"/>
        <charset val="204"/>
      </rPr>
      <t>92.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</si>
  <si>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Контактор КМИ-48062 80А в оболочке 220В</t>
  </si>
  <si>
    <r>
      <t xml:space="preserve">  </t>
    </r>
    <r>
      <rPr>
        <sz val="10"/>
        <color rgb="FF000000"/>
        <rFont val="Times New Roman"/>
        <family val="1"/>
        <charset val="204"/>
      </rPr>
      <t>108.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</si>
  <si>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Куртка на утепляющей прокладке размер 48-50 рост 182-188 ГОСТ 29335-92</t>
  </si>
  <si>
    <r>
      <t xml:space="preserve">  </t>
    </r>
    <r>
      <rPr>
        <sz val="10"/>
        <color rgb="FF000000"/>
        <rFont val="Times New Roman"/>
        <family val="1"/>
        <charset val="204"/>
      </rPr>
      <t>110.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</si>
  <si>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Лента упаковочная полипропиленовая ТУ2245-001-39853285-2015</t>
  </si>
  <si>
    <r>
      <t xml:space="preserve">  </t>
    </r>
    <r>
      <rPr>
        <sz val="10"/>
        <color rgb="FF000000"/>
        <rFont val="Times New Roman"/>
        <family val="1"/>
        <charset val="204"/>
      </rPr>
      <t>112.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</si>
  <si>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Манометр МТП-160 0-10 кгс/см2 кл. 1,5</t>
  </si>
  <si>
    <r>
      <t xml:space="preserve">  </t>
    </r>
    <r>
      <rPr>
        <sz val="10"/>
        <color rgb="FF000000"/>
        <rFont val="Times New Roman"/>
        <family val="1"/>
        <charset val="204"/>
      </rPr>
      <t>114.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</si>
  <si>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Муфта 15 ГОСТ 8966-75</t>
  </si>
  <si>
    <r>
      <t xml:space="preserve">  </t>
    </r>
    <r>
      <rPr>
        <sz val="10"/>
        <color rgb="FF000000"/>
        <rFont val="Times New Roman"/>
        <family val="1"/>
        <charset val="204"/>
      </rPr>
      <t>115.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</si>
  <si>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Муфта 20 ГОСТ 8966-75</t>
  </si>
  <si>
    <r>
      <t xml:space="preserve">  </t>
    </r>
    <r>
      <rPr>
        <sz val="10"/>
        <color rgb="FF000000"/>
        <rFont val="Times New Roman"/>
        <family val="1"/>
        <charset val="204"/>
      </rPr>
      <t>117.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</si>
  <si>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Отвод 90-1-57х2,6  ГОСТ 17375-2001</t>
  </si>
  <si>
    <r>
      <t xml:space="preserve">  </t>
    </r>
    <r>
      <rPr>
        <sz val="10"/>
        <color rgb="FF000000"/>
        <rFont val="Times New Roman"/>
        <family val="1"/>
        <charset val="204"/>
      </rPr>
      <t>122.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</si>
  <si>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Пипетка полный слив</t>
  </si>
  <si>
    <r>
      <t xml:space="preserve">  </t>
    </r>
    <r>
      <rPr>
        <sz val="10"/>
        <color rgb="FF000000"/>
        <rFont val="Times New Roman"/>
        <family val="1"/>
        <charset val="204"/>
      </rPr>
      <t>123.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</si>
  <si>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Пластина 2Н-I-МБС-С-(2-40) ГОСТ 7338-90</t>
  </si>
  <si>
    <r>
      <t xml:space="preserve">  </t>
    </r>
    <r>
      <rPr>
        <sz val="10"/>
        <color rgb="FF000000"/>
        <rFont val="Times New Roman"/>
        <family val="1"/>
        <charset val="204"/>
      </rPr>
      <t>124.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</si>
  <si>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Пластина 2Н-I-ТМКЩ-С-(2-60) ГОСТ 7338-90</t>
  </si>
  <si>
    <r>
      <t xml:space="preserve">  </t>
    </r>
    <r>
      <rPr>
        <sz val="10"/>
        <color rgb="FF000000"/>
        <rFont val="Times New Roman"/>
        <family val="1"/>
        <charset val="204"/>
      </rPr>
      <t>126.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</si>
  <si>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Полукомбинезон Балтика утепл. размер 44-46 рост 170-176</t>
  </si>
  <si>
    <r>
      <t xml:space="preserve">  </t>
    </r>
    <r>
      <rPr>
        <sz val="10"/>
        <color rgb="FF000000"/>
        <rFont val="Times New Roman"/>
        <family val="1"/>
        <charset val="204"/>
      </rPr>
      <t>127.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</si>
  <si>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Полукомбинезон Балтика утепл. размер 48/3</t>
  </si>
  <si>
    <r>
      <t xml:space="preserve">  </t>
    </r>
    <r>
      <rPr>
        <sz val="10"/>
        <color rgb="FF000000"/>
        <rFont val="Times New Roman"/>
        <family val="1"/>
        <charset val="204"/>
      </rPr>
      <t>131.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</si>
  <si>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Полукомбинезон Балтика утепл. размер 56/3</t>
  </si>
  <si>
    <r>
      <t xml:space="preserve">  </t>
    </r>
    <r>
      <rPr>
        <sz val="10"/>
        <color rgb="FF000000"/>
        <rFont val="Times New Roman"/>
        <family val="1"/>
        <charset val="204"/>
      </rPr>
      <t>133.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</si>
  <si>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Полукомбинезон Балтика утепл. размер 60-62 рост 182-188</t>
  </si>
  <si>
    <r>
      <t xml:space="preserve">  </t>
    </r>
    <r>
      <rPr>
        <sz val="10"/>
        <color rgb="FF000000"/>
        <rFont val="Times New Roman"/>
        <family val="1"/>
        <charset val="204"/>
      </rPr>
      <t>134.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</si>
  <si>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Полукомбинезон Балтика утепл. размер 64-66 рост 182-188</t>
  </si>
  <si>
    <r>
      <t xml:space="preserve">  </t>
    </r>
    <r>
      <rPr>
        <sz val="10"/>
        <color rgb="FF000000"/>
        <rFont val="Times New Roman"/>
        <family val="1"/>
        <charset val="204"/>
      </rPr>
      <t>135.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</si>
  <si>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Преобразователь расхода ПРЭМ-50 кл.D</t>
  </si>
  <si>
    <r>
      <t xml:space="preserve">  </t>
    </r>
    <r>
      <rPr>
        <sz val="10"/>
        <color rgb="FF000000"/>
        <rFont val="Times New Roman"/>
        <family val="1"/>
        <charset val="204"/>
      </rPr>
      <t>139.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</si>
  <si>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 </t>
    </r>
    <r>
      <rPr>
        <sz val="10"/>
        <color rgb="FF000000"/>
        <rFont val="Times New Roman"/>
        <family val="1"/>
        <charset val="204"/>
      </rPr>
      <t>140.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</si>
  <si>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Редуктор балонный  пропановый</t>
  </si>
  <si>
    <r>
      <t xml:space="preserve">  </t>
    </r>
    <r>
      <rPr>
        <sz val="10"/>
        <color rgb="FF000000"/>
        <rFont val="Times New Roman"/>
        <family val="1"/>
        <charset val="204"/>
      </rPr>
      <t>141.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</si>
  <si>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Редуктор балонный кислородный</t>
  </si>
  <si>
    <r>
      <t xml:space="preserve">  </t>
    </r>
    <r>
      <rPr>
        <sz val="10"/>
        <color rgb="FF000000"/>
        <rFont val="Times New Roman"/>
        <family val="1"/>
        <charset val="204"/>
      </rPr>
      <t>142.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</si>
  <si>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Резак пропановый</t>
  </si>
  <si>
    <r>
      <t xml:space="preserve">  </t>
    </r>
    <r>
      <rPr>
        <sz val="10"/>
        <color rgb="FF000000"/>
        <rFont val="Times New Roman"/>
        <family val="1"/>
        <charset val="204"/>
      </rPr>
      <t>143.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</si>
  <si>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Резьба ДУ-15</t>
  </si>
  <si>
    <r>
      <t xml:space="preserve">  </t>
    </r>
    <r>
      <rPr>
        <sz val="10"/>
        <color rgb="FF000000"/>
        <rFont val="Times New Roman"/>
        <family val="1"/>
        <charset val="204"/>
      </rPr>
      <t>144.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</si>
  <si>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Резьба ДУ-20</t>
  </si>
  <si>
    <r>
      <t xml:space="preserve">  </t>
    </r>
    <r>
      <rPr>
        <sz val="10"/>
        <color rgb="FF000000"/>
        <rFont val="Times New Roman"/>
        <family val="1"/>
        <charset val="204"/>
      </rPr>
      <t>145.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</si>
  <si>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Реле электротепловое РТН-1308 2,5-4,0А</t>
  </si>
  <si>
    <r>
      <t xml:space="preserve">  </t>
    </r>
    <r>
      <rPr>
        <sz val="10"/>
        <color rgb="FF000000"/>
        <rFont val="Times New Roman"/>
        <family val="1"/>
        <charset val="204"/>
      </rPr>
      <t>146.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</si>
  <si>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Реле электротепловое РТН-3353 23-32А</t>
  </si>
  <si>
    <r>
      <t xml:space="preserve">  </t>
    </r>
    <r>
      <rPr>
        <sz val="10"/>
        <color rgb="FF000000"/>
        <rFont val="Times New Roman"/>
        <family val="1"/>
        <charset val="204"/>
      </rPr>
      <t>148.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</si>
  <si>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 </t>
    </r>
    <r>
      <rPr>
        <sz val="10"/>
        <color rgb="FF000000"/>
        <rFont val="Times New Roman"/>
        <family val="1"/>
        <charset val="204"/>
      </rPr>
      <t>149.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</si>
  <si>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Сгон 20 ГОСТ 8969-75</t>
  </si>
  <si>
    <r>
      <t xml:space="preserve">  </t>
    </r>
    <r>
      <rPr>
        <sz val="10"/>
        <color rgb="FF000000"/>
        <rFont val="Times New Roman"/>
        <family val="1"/>
        <charset val="204"/>
      </rPr>
      <t>150.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</si>
  <si>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ППУ Д-159 40мм</t>
  </si>
  <si>
    <r>
      <t xml:space="preserve">  </t>
    </r>
    <r>
      <rPr>
        <sz val="10"/>
        <color rgb="FF000000"/>
        <rFont val="Times New Roman"/>
        <family val="1"/>
        <charset val="204"/>
      </rPr>
      <t>151.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</si>
  <si>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ППУ Д-219 40мм ТУ 5768-001-30758295-2011</t>
  </si>
  <si>
    <r>
      <t xml:space="preserve">  </t>
    </r>
    <r>
      <rPr>
        <sz val="10"/>
        <color rgb="FF000000"/>
        <rFont val="Times New Roman"/>
        <family val="1"/>
        <charset val="204"/>
      </rPr>
      <t>152.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</si>
  <si>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ППУ Д-57 30мм</t>
  </si>
  <si>
    <r>
      <t xml:space="preserve">  </t>
    </r>
    <r>
      <rPr>
        <sz val="10"/>
        <color rgb="FF000000"/>
        <rFont val="Times New Roman"/>
        <family val="1"/>
        <charset val="204"/>
      </rPr>
      <t>153.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</si>
  <si>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Скорлупа ППУ Д-57 40мм</t>
  </si>
  <si>
    <r>
      <t xml:space="preserve">  </t>
    </r>
    <r>
      <rPr>
        <sz val="10"/>
        <color rgb="FF000000"/>
        <rFont val="Times New Roman"/>
        <family val="1"/>
        <charset val="204"/>
      </rPr>
      <t>157.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</si>
  <si>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Фильтр магнитный чугун фланцевый ФМФ-50</t>
  </si>
  <si>
    <r>
      <t xml:space="preserve">  </t>
    </r>
    <r>
      <rPr>
        <sz val="10"/>
        <color rgb="FF000000"/>
        <rFont val="Times New Roman"/>
        <family val="1"/>
        <charset val="204"/>
      </rPr>
      <t>158.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</si>
  <si>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Фильтр магнитный чугун фланцевый ФМФ-80</t>
  </si>
  <si>
    <r>
      <t xml:space="preserve">  </t>
    </r>
    <r>
      <rPr>
        <sz val="10"/>
        <color rgb="FF000000"/>
        <rFont val="Times New Roman"/>
        <family val="1"/>
        <charset val="204"/>
      </rPr>
      <t>159.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</si>
  <si>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 </t>
    </r>
    <r>
      <rPr>
        <sz val="10"/>
        <color rgb="FF000000"/>
        <rFont val="Times New Roman"/>
        <family val="1"/>
        <charset val="204"/>
      </rPr>
      <t>160.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</si>
  <si>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 </t>
    </r>
    <r>
      <rPr>
        <sz val="10"/>
        <color rgb="FF000000"/>
        <rFont val="Times New Roman"/>
        <family val="1"/>
        <charset val="204"/>
      </rPr>
      <t>161.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</si>
  <si>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 </t>
    </r>
    <r>
      <rPr>
        <sz val="10"/>
        <color rgb="FF000000"/>
        <rFont val="Times New Roman"/>
        <family val="1"/>
        <charset val="204"/>
      </rPr>
      <t>167.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</si>
  <si>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Ящик ЩМП 1000*650*300</t>
  </si>
  <si>
    <r>
      <t xml:space="preserve">  </t>
    </r>
    <r>
      <rPr>
        <sz val="10"/>
        <color rgb="FF000000"/>
        <rFont val="Times New Roman"/>
        <family val="1"/>
        <charset val="204"/>
      </rPr>
      <t>168.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</si>
  <si>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Ящик ЩМП 3-0 УХЛЗ</t>
  </si>
  <si>
    <r>
      <t xml:space="preserve">  </t>
    </r>
    <r>
      <rPr>
        <sz val="10"/>
        <color rgb="FF000000"/>
        <rFont val="Times New Roman"/>
        <family val="1"/>
        <charset val="204"/>
      </rPr>
      <t>172.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</si>
  <si>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Изолятор нулевой шины YIS 22</t>
  </si>
  <si>
    <r>
      <t xml:space="preserve">  </t>
    </r>
    <r>
      <rPr>
        <sz val="10"/>
        <color rgb="FF000000"/>
        <rFont val="Times New Roman"/>
        <family val="1"/>
        <charset val="204"/>
      </rPr>
      <t>178.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</si>
  <si>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Рукав ацетиленовый</t>
  </si>
  <si>
    <r>
      <t xml:space="preserve">  </t>
    </r>
    <r>
      <rPr>
        <sz val="10"/>
        <color rgb="FF000000"/>
        <rFont val="Times New Roman"/>
        <family val="1"/>
        <charset val="204"/>
      </rPr>
      <t>190.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</si>
  <si>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r>
      <t xml:space="preserve">  </t>
    </r>
    <r>
      <rPr>
        <sz val="10"/>
        <color rgb="FF000000"/>
        <rFont val="Times New Roman"/>
        <family val="1"/>
        <charset val="204"/>
      </rPr>
      <t>204.</t>
    </r>
    <r>
      <rPr>
        <sz val="7"/>
        <color rgb="FF000000"/>
        <rFont val="Times New Roman"/>
        <family val="1"/>
        <charset val="204"/>
      </rPr>
      <t xml:space="preserve">            </t>
    </r>
    <r>
      <rPr>
        <sz val="10"/>
        <color rgb="FF000000"/>
        <rFont val="Times New Roman"/>
        <family val="1"/>
        <charset val="204"/>
      </rPr>
      <t> </t>
    </r>
  </si>
  <si>
    <t>Стекло натриевое жидкое ГОСТ 13078-81</t>
  </si>
  <si>
    <t>Набивка сальниковая АП-31 12х12 мм, 6х6 мм, ГОСТ 5152-84</t>
  </si>
  <si>
    <t>Насос циркуляционный TAIFU GRS32/8 (180mm) БУ</t>
  </si>
  <si>
    <t>Труба ПВХ гафрированая с зондом  d50 15 м</t>
  </si>
  <si>
    <t>Электродвигатель 7,5 кВт 1500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</si>
  <si>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</si>
  <si>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</si>
  <si>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</si>
  <si>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Дрель ударная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</si>
  <si>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</si>
  <si>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Заглушка для короба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</si>
  <si>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</si>
  <si>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Замок навесной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</si>
  <si>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</si>
  <si>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Манометр ДМ05 МП-ЗУ 100 0-1,6 МПа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</si>
  <si>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</si>
  <si>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Манометр МП-100 0-2.5 МПа Дк100 М20*1,5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</si>
  <si>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</si>
  <si>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Масло гидравлическое  Q8 Oils  Handel 32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</si>
  <si>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</si>
  <si>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Монитор 21,5" Philips 226V4LSB Б/У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</si>
  <si>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</si>
  <si>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Ноутбук Aser E1-571G-33124G500Mnks Б/У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</si>
  <si>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</si>
  <si>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Панель солнечная JSM020 MAX-V-17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</si>
  <si>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</si>
  <si>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Плоскогубцы ГОСТ 7236-93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</si>
  <si>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</si>
  <si>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</si>
  <si>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Полукомбинезон на утепл.подкладке размер 56-58 рост 182-188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</si>
  <si>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</si>
  <si>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Полукомбинезон рабочий х/б размер 56-58 рост 182-188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</si>
  <si>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</si>
  <si>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Термометр ТТЖ-М исп. 1П 4(0+100)-1-240/103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</si>
  <si>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</si>
  <si>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Трансформатор сварочный</t>
  </si>
  <si>
    <r>
      <t>34.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</si>
  <si>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Траснформатор сварочный ТДМ-305</t>
  </si>
  <si>
    <r>
      <t>38.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</si>
  <si>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Электродвигатель АИР80В4 1,5/1500</t>
  </si>
  <si>
    <r>
      <t>42.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</si>
  <si>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Кран шаровый 11с67п Ду50 Ру40</t>
  </si>
  <si>
    <r>
      <t>43.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</si>
  <si>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Долото 3-х шарошечное 295</t>
  </si>
  <si>
    <r>
      <t>44.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</si>
  <si>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домкрат гидравл бутылочный 10т</t>
  </si>
  <si>
    <r>
      <t>45.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</si>
  <si>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</si>
  <si>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</si>
  <si>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Контактор КМЭ 1210 12А 380В 1НО 1НЗ</t>
  </si>
  <si>
    <r>
      <t>48.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</si>
  <si>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</si>
  <si>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Насос WILO IPL 40/165-4/2</t>
  </si>
  <si>
    <r>
      <t>53.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</si>
  <si>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</si>
  <si>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Подшипник  шариковый 180308 ГОСТ 8882-75</t>
  </si>
  <si>
    <r>
      <t>55.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</si>
  <si>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Провод ПЭТВ-2 1,12 ТУ 16-705.110-79</t>
  </si>
  <si>
    <r>
      <t>56.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</si>
  <si>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Проволока 3 В1  ГОСТ 6727-80</t>
  </si>
  <si>
    <r>
      <t>57.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</si>
  <si>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Пускатель магнитный ПМЛ-6210  220В РТЛ 3170</t>
  </si>
  <si>
    <r>
      <t>58.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</si>
  <si>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Рубероид 15м</t>
  </si>
  <si>
    <r>
      <t>59.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</si>
  <si>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</si>
  <si>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Сгон 25 ГОСТ 8969-75</t>
  </si>
  <si>
    <r>
      <t>64.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</si>
  <si>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Труба колонковая 127мм с. 6 I</t>
  </si>
  <si>
    <r>
      <t>65.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</si>
  <si>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Труба колонковая 146мм с. 6 I</t>
  </si>
  <si>
    <r>
      <t>69.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</si>
  <si>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Шайба М10</t>
  </si>
  <si>
    <r>
      <t>70.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</si>
  <si>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Шайба М6</t>
  </si>
  <si>
    <r>
      <t>71.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</si>
  <si>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Шайба пружинная (гровера) М12</t>
  </si>
  <si>
    <r>
      <t>72.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</si>
  <si>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Шайба пружинная (гровера) М8</t>
  </si>
  <si>
    <r>
      <t>73.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</si>
  <si>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Щит ОЩВ (ЩРВ/ЩРВС)</t>
  </si>
  <si>
    <r>
      <t>80.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</si>
  <si>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Кран шаровой стальной LD Ду 50 фл.</t>
  </si>
  <si>
    <r>
      <t>81.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</si>
  <si>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Труба стальная ВГП 15х2,8 ГОСТ 3262-75</t>
  </si>
  <si>
    <r>
      <t>82.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</si>
  <si>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83.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</si>
  <si>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Мазут топочный М-100</t>
  </si>
  <si>
    <r>
      <t>84.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</si>
  <si>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>85.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</si>
  <si>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Топливо дизельное летнее</t>
  </si>
  <si>
    <r>
      <t>86.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</si>
  <si>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Благовещенск</t>
  </si>
  <si>
    <t>Южно-Сахалинск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</si>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</sst>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1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"/>
    </xf>
    <xf numFmtId="17" fontId="11" fillId="0" borderId="4" xfId="0" applyNumberFormat="1" applyFont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/>
    </xf>
    <xf numFmtId="0" fontId="13" fillId="0" borderId="7" xfId="0" applyFont="1" applyBorder="1"/>
    <xf numFmtId="0" fontId="11" fillId="4" borderId="4" xfId="0" applyFont="1" applyFill="1" applyBorder="1" applyAlignment="1">
      <alignment horizontal="left" vertical="center" wrapText="1" indent="1"/>
    </xf>
    <xf numFmtId="0" fontId="11" fillId="4" borderId="4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1" applyAlignment="1">
      <alignment horizontal="left" vertical="top"/>
    </xf>
    <xf numFmtId="2" fontId="4" fillId="0" borderId="0" xfId="0" applyNumberFormat="1" applyFont="1" applyAlignment="1">
      <alignment horizontal="right" vertical="top"/>
    </xf>
    <xf numFmtId="2" fontId="5" fillId="0" borderId="0" xfId="1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16" fillId="4" borderId="4" xfId="0" applyFont="1" applyFill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64" fontId="18" fillId="0" borderId="22" xfId="0" applyNumberFormat="1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9" fillId="5" borderId="7" xfId="0" applyFont="1" applyFill="1" applyBorder="1" applyAlignment="1">
      <alignment horizontal="right" vertical="center" wrapText="1" indent="5"/>
    </xf>
    <xf numFmtId="0" fontId="11" fillId="5" borderId="7" xfId="0" applyFont="1" applyFill="1" applyBorder="1" applyAlignment="1">
      <alignment vertical="center" wrapText="1"/>
    </xf>
    <xf numFmtId="2" fontId="11" fillId="5" borderId="7" xfId="0" applyNumberFormat="1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horizontal="right" vertical="center" wrapText="1"/>
    </xf>
    <xf numFmtId="4" fontId="11" fillId="5" borderId="7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 indent="5"/>
    </xf>
    <xf numFmtId="0" fontId="11" fillId="0" borderId="7" xfId="0" applyFont="1" applyBorder="1" applyAlignment="1">
      <alignment vertical="center" wrapText="1"/>
    </xf>
    <xf numFmtId="2" fontId="11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left" vertical="center" wrapText="1" indent="5"/>
    </xf>
    <xf numFmtId="0" fontId="11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5" fillId="0" borderId="0" xfId="1" applyNumberFormat="1" applyAlignment="1">
      <alignment vertical="center"/>
    </xf>
    <xf numFmtId="2" fontId="13" fillId="0" borderId="7" xfId="0" applyNumberFormat="1" applyFont="1" applyBorder="1" applyAlignment="1">
      <alignment horizontal="right" vertical="center"/>
    </xf>
    <xf numFmtId="2" fontId="0" fillId="0" borderId="0" xfId="0" applyNumberFormat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5" fillId="4" borderId="18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2" fontId="11" fillId="4" borderId="7" xfId="0" applyNumberFormat="1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center"/>
    </xf>
    <xf numFmtId="0" fontId="0" fillId="6" borderId="0" xfId="0" applyFill="1"/>
    <xf numFmtId="0" fontId="11" fillId="6" borderId="3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vertical="center"/>
    </xf>
    <xf numFmtId="2" fontId="6" fillId="5" borderId="4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1" fillId="3" borderId="0" xfId="0" applyFont="1" applyFill="1" applyBorder="1" applyAlignment="1">
      <alignment vertical="center" wrapText="1"/>
    </xf>
    <xf numFmtId="0" fontId="13" fillId="4" borderId="7" xfId="0" applyFont="1" applyFill="1" applyBorder="1"/>
    <xf numFmtId="0" fontId="6" fillId="5" borderId="7" xfId="0" applyFont="1" applyFill="1" applyBorder="1" applyAlignment="1">
      <alignment vertical="center"/>
    </xf>
    <xf numFmtId="0" fontId="0" fillId="5" borderId="0" xfId="0" applyFill="1"/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" fillId="0" borderId="0" xfId="0" applyFont="1"/>
    <xf numFmtId="2" fontId="24" fillId="0" borderId="2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2" fontId="16" fillId="3" borderId="24" xfId="0" applyNumberFormat="1" applyFont="1" applyFill="1" applyBorder="1" applyAlignment="1">
      <alignment horizontal="right" vertical="center"/>
    </xf>
    <xf numFmtId="2" fontId="17" fillId="3" borderId="3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2" fontId="10" fillId="0" borderId="0" xfId="0" applyNumberFormat="1" applyFont="1" applyAlignment="1">
      <alignment horizontal="right" vertical="center"/>
    </xf>
    <xf numFmtId="0" fontId="23" fillId="0" borderId="2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2" fontId="13" fillId="0" borderId="7" xfId="0" applyNumberFormat="1" applyFont="1" applyBorder="1"/>
    <xf numFmtId="0" fontId="13" fillId="0" borderId="0" xfId="0" applyFont="1"/>
    <xf numFmtId="2" fontId="13" fillId="4" borderId="7" xfId="0" applyNumberFormat="1" applyFont="1" applyFill="1" applyBorder="1"/>
    <xf numFmtId="0" fontId="16" fillId="2" borderId="7" xfId="0" applyFont="1" applyFill="1" applyBorder="1" applyAlignment="1">
      <alignment vertical="center" wrapText="1"/>
    </xf>
    <xf numFmtId="0" fontId="13" fillId="5" borderId="7" xfId="0" applyFont="1" applyFill="1" applyBorder="1"/>
    <xf numFmtId="0" fontId="13" fillId="5" borderId="0" xfId="0" applyFont="1" applyFill="1"/>
    <xf numFmtId="2" fontId="13" fillId="5" borderId="7" xfId="0" applyNumberFormat="1" applyFont="1" applyFill="1" applyBorder="1"/>
    <xf numFmtId="2" fontId="13" fillId="0" borderId="0" xfId="0" applyNumberFormat="1" applyFont="1"/>
    <xf numFmtId="0" fontId="13" fillId="0" borderId="7" xfId="0" applyFont="1" applyBorder="1" applyAlignment="1">
      <alignment wrapText="1"/>
    </xf>
    <xf numFmtId="0" fontId="16" fillId="0" borderId="7" xfId="0" applyFont="1" applyFill="1" applyBorder="1" applyAlignment="1">
      <alignment horizontal="right" vertical="center" wrapText="1"/>
    </xf>
    <xf numFmtId="0" fontId="16" fillId="0" borderId="7" xfId="0" applyFont="1" applyBorder="1" applyAlignment="1">
      <alignment vertical="center" wrapText="1"/>
    </xf>
    <xf numFmtId="2" fontId="13" fillId="0" borderId="7" xfId="0" applyNumberFormat="1" applyFont="1" applyBorder="1" applyAlignment="1">
      <alignment wrapText="1"/>
    </xf>
    <xf numFmtId="0" fontId="20" fillId="0" borderId="0" xfId="0" applyFont="1"/>
    <xf numFmtId="0" fontId="20" fillId="0" borderId="7" xfId="0" applyFont="1" applyBorder="1" applyAlignment="1">
      <alignment wrapText="1"/>
    </xf>
    <xf numFmtId="0" fontId="20" fillId="2" borderId="0" xfId="0" applyFont="1" applyFill="1"/>
    <xf numFmtId="0" fontId="11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0" fontId="20" fillId="5" borderId="7" xfId="0" applyFont="1" applyFill="1" applyBorder="1" applyAlignment="1">
      <alignment wrapText="1"/>
    </xf>
    <xf numFmtId="0" fontId="20" fillId="4" borderId="7" xfId="0" applyFont="1" applyFill="1" applyBorder="1" applyAlignment="1">
      <alignment wrapText="1"/>
    </xf>
    <xf numFmtId="0" fontId="20" fillId="5" borderId="0" xfId="0" applyFont="1" applyFill="1"/>
    <xf numFmtId="0" fontId="20" fillId="0" borderId="7" xfId="0" applyFont="1" applyBorder="1" applyAlignment="1"/>
    <xf numFmtId="0" fontId="11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/>
    <xf numFmtId="0" fontId="15" fillId="4" borderId="19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/>
    </xf>
    <xf numFmtId="0" fontId="13" fillId="0" borderId="27" xfId="0" applyFont="1" applyBorder="1" applyAlignment="1">
      <alignment wrapText="1"/>
    </xf>
    <xf numFmtId="2" fontId="13" fillId="0" borderId="27" xfId="0" applyNumberFormat="1" applyFont="1" applyBorder="1" applyAlignment="1">
      <alignment wrapText="1"/>
    </xf>
    <xf numFmtId="0" fontId="0" fillId="0" borderId="7" xfId="0" applyBorder="1"/>
    <xf numFmtId="0" fontId="16" fillId="0" borderId="7" xfId="0" applyFont="1" applyBorder="1" applyAlignment="1">
      <alignment horizontal="right" vertical="center"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0" fillId="4" borderId="7" xfId="0" applyFill="1" applyBorder="1"/>
    <xf numFmtId="0" fontId="16" fillId="0" borderId="7" xfId="0" applyFont="1" applyFill="1" applyBorder="1" applyAlignment="1">
      <alignment vertical="center" wrapText="1"/>
    </xf>
    <xf numFmtId="0" fontId="0" fillId="0" borderId="7" xfId="0" applyFill="1" applyBorder="1"/>
    <xf numFmtId="2" fontId="0" fillId="0" borderId="7" xfId="0" applyNumberFormat="1" applyBorder="1"/>
    <xf numFmtId="0" fontId="22" fillId="4" borderId="7" xfId="0" applyFont="1" applyFill="1" applyBorder="1" applyAlignment="1">
      <alignment horizontal="left" vertical="center" wrapText="1" indent="5"/>
    </xf>
    <xf numFmtId="0" fontId="11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wrapText="1"/>
    </xf>
    <xf numFmtId="0" fontId="19" fillId="4" borderId="7" xfId="0" applyFont="1" applyFill="1" applyBorder="1" applyAlignment="1">
      <alignment horizontal="right" vertical="center" wrapText="1" indent="5"/>
    </xf>
    <xf numFmtId="4" fontId="11" fillId="4" borderId="7" xfId="0" applyNumberFormat="1" applyFont="1" applyFill="1" applyBorder="1" applyAlignment="1">
      <alignment horizontal="right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right" vertical="center" wrapText="1"/>
    </xf>
    <xf numFmtId="0" fontId="20" fillId="7" borderId="7" xfId="0" applyFont="1" applyFill="1" applyBorder="1" applyAlignment="1">
      <alignment wrapText="1"/>
    </xf>
    <xf numFmtId="0" fontId="20" fillId="7" borderId="0" xfId="0" applyFont="1" applyFill="1"/>
    <xf numFmtId="0" fontId="22" fillId="0" borderId="3" xfId="0" applyFont="1" applyBorder="1" applyAlignment="1">
      <alignment horizontal="left" vertical="center" wrapText="1" indent="5"/>
    </xf>
    <xf numFmtId="0" fontId="26" fillId="0" borderId="4" xfId="0" applyFont="1" applyBorder="1" applyAlignment="1">
      <alignment horizontal="right" vertical="center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3" borderId="4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wrapText="1"/>
    </xf>
    <xf numFmtId="0" fontId="9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2" fontId="0" fillId="4" borderId="7" xfId="0" applyNumberFormat="1" applyFill="1" applyBorder="1"/>
    <xf numFmtId="0" fontId="9" fillId="4" borderId="7" xfId="0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22" fillId="4" borderId="3" xfId="0" applyFont="1" applyFill="1" applyBorder="1" applyAlignment="1">
      <alignment horizontal="left" vertical="center" wrapText="1" indent="5"/>
    </xf>
    <xf numFmtId="0" fontId="11" fillId="4" borderId="4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/>
    </xf>
    <xf numFmtId="2" fontId="6" fillId="4" borderId="4" xfId="0" applyNumberFormat="1" applyFont="1" applyFill="1" applyBorder="1" applyAlignment="1">
      <alignment horizontal="right" vertical="center"/>
    </xf>
    <xf numFmtId="0" fontId="16" fillId="4" borderId="3" xfId="0" applyFont="1" applyFill="1" applyBorder="1" applyAlignment="1">
      <alignment vertical="center"/>
    </xf>
    <xf numFmtId="2" fontId="16" fillId="4" borderId="24" xfId="0" applyNumberFormat="1" applyFont="1" applyFill="1" applyBorder="1" applyAlignment="1">
      <alignment horizontal="right" vertical="center"/>
    </xf>
    <xf numFmtId="2" fontId="17" fillId="4" borderId="3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2" fontId="17" fillId="2" borderId="3" xfId="0" applyNumberFormat="1" applyFont="1" applyFill="1" applyBorder="1" applyAlignment="1">
      <alignment horizontal="right" vertical="center"/>
    </xf>
    <xf numFmtId="0" fontId="20" fillId="0" borderId="7" xfId="0" applyFont="1" applyBorder="1" applyAlignment="1">
      <alignment horizontal="left" vertical="center" wrapText="1" indent="2"/>
    </xf>
    <xf numFmtId="4" fontId="11" fillId="0" borderId="7" xfId="0" applyNumberFormat="1" applyFont="1" applyBorder="1" applyAlignment="1">
      <alignment vertical="center" wrapText="1"/>
    </xf>
    <xf numFmtId="2" fontId="0" fillId="2" borderId="7" xfId="0" applyNumberFormat="1" applyFill="1" applyBorder="1"/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4" borderId="7" xfId="0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 indent="1"/>
    </xf>
    <xf numFmtId="0" fontId="11" fillId="6" borderId="3" xfId="0" applyFont="1" applyFill="1" applyBorder="1" applyAlignment="1">
      <alignment horizontal="left" vertical="center" wrapText="1" indent="1"/>
    </xf>
    <xf numFmtId="0" fontId="11" fillId="4" borderId="5" xfId="0" applyFont="1" applyFill="1" applyBorder="1" applyAlignment="1">
      <alignment horizontal="left" vertical="center" wrapText="1" indent="1"/>
    </xf>
    <xf numFmtId="0" fontId="11" fillId="4" borderId="3" xfId="0" applyFont="1" applyFill="1" applyBorder="1" applyAlignment="1">
      <alignment horizontal="left" vertical="center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180975</xdr:rowOff>
    </xdr:from>
    <xdr:to>
      <xdr:col>7</xdr:col>
      <xdr:colOff>182880</xdr:colOff>
      <xdr:row>11</xdr:row>
      <xdr:rowOff>112395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42975"/>
          <a:ext cx="6659880" cy="126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66675</xdr:rowOff>
    </xdr:from>
    <xdr:to>
      <xdr:col>7</xdr:col>
      <xdr:colOff>259080</xdr:colOff>
      <xdr:row>10</xdr:row>
      <xdr:rowOff>379095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19175"/>
          <a:ext cx="6659880" cy="1264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325755</xdr:colOff>
      <xdr:row>10</xdr:row>
      <xdr:rowOff>312420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6659880" cy="1264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180975</xdr:rowOff>
    </xdr:from>
    <xdr:to>
      <xdr:col>7</xdr:col>
      <xdr:colOff>144780</xdr:colOff>
      <xdr:row>8</xdr:row>
      <xdr:rowOff>874395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3475"/>
          <a:ext cx="6659880" cy="12649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66675</xdr:rowOff>
    </xdr:from>
    <xdr:to>
      <xdr:col>7</xdr:col>
      <xdr:colOff>344805</xdr:colOff>
      <xdr:row>9</xdr:row>
      <xdr:rowOff>560070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9175"/>
          <a:ext cx="6659880" cy="12649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9525</xdr:rowOff>
    </xdr:from>
    <xdr:to>
      <xdr:col>7</xdr:col>
      <xdr:colOff>373380</xdr:colOff>
      <xdr:row>11</xdr:row>
      <xdr:rowOff>131445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025"/>
          <a:ext cx="6659880" cy="12649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7</xdr:col>
      <xdr:colOff>401955</xdr:colOff>
      <xdr:row>11</xdr:row>
      <xdr:rowOff>150495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1075"/>
          <a:ext cx="6659880" cy="12649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7</xdr:col>
      <xdr:colOff>573405</xdr:colOff>
      <xdr:row>11</xdr:row>
      <xdr:rowOff>150495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1075"/>
          <a:ext cx="665988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leevmail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leevmail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leevmail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aleevmail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aleevmail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aleevmail@mail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Faleevmail@mail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Faleevmai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opLeftCell="A113" zoomScaleNormal="100" workbookViewId="0">
      <selection activeCell="L118" sqref="L118"/>
    </sheetView>
  </sheetViews>
  <sheetFormatPr defaultRowHeight="15" x14ac:dyDescent="0.25"/>
  <cols>
    <col min="1" max="1" width="12.42578125" customWidth="1"/>
    <col min="2" max="2" width="34.85546875" customWidth="1"/>
    <col min="6" max="6" width="14" style="91" customWidth="1"/>
  </cols>
  <sheetData>
    <row r="1" spans="1:11" x14ac:dyDescent="0.25">
      <c r="A1" s="24" t="s">
        <v>0</v>
      </c>
      <c r="B1" s="24"/>
      <c r="C1" s="24"/>
      <c r="D1" s="24"/>
      <c r="E1" s="24"/>
      <c r="F1" s="88"/>
      <c r="G1" s="24"/>
      <c r="H1" s="24"/>
      <c r="I1" s="24"/>
      <c r="J1" s="24"/>
      <c r="K1" s="24"/>
    </row>
    <row r="2" spans="1:11" x14ac:dyDescent="0.25">
      <c r="A2" s="24" t="s">
        <v>1</v>
      </c>
      <c r="B2" s="24"/>
      <c r="C2" s="24"/>
      <c r="D2" s="24"/>
      <c r="E2" s="24"/>
      <c r="F2" s="88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88"/>
      <c r="G3" s="24"/>
      <c r="H3" s="24"/>
      <c r="I3" s="24"/>
      <c r="J3" s="24"/>
      <c r="K3" s="24"/>
    </row>
    <row r="4" spans="1:11" x14ac:dyDescent="0.25">
      <c r="A4" s="24" t="s">
        <v>3</v>
      </c>
      <c r="B4" s="24"/>
      <c r="C4" s="24"/>
      <c r="D4" s="24"/>
      <c r="E4" s="24"/>
      <c r="F4" s="88"/>
      <c r="G4" s="24"/>
      <c r="H4" s="24"/>
      <c r="I4" s="24"/>
      <c r="J4" s="24"/>
      <c r="K4" s="24"/>
    </row>
    <row r="5" spans="1:11" x14ac:dyDescent="0.25">
      <c r="A5" s="25" t="s">
        <v>4</v>
      </c>
      <c r="B5" s="25"/>
      <c r="C5" s="25"/>
      <c r="D5" s="25"/>
      <c r="E5" s="25"/>
      <c r="F5" s="89"/>
      <c r="G5" s="25"/>
      <c r="H5" s="25"/>
      <c r="I5" s="25"/>
      <c r="J5" s="25"/>
      <c r="K5" s="25"/>
    </row>
    <row r="13" spans="1:11" ht="47.25" x14ac:dyDescent="0.25">
      <c r="A13" s="49" t="s">
        <v>5</v>
      </c>
      <c r="B13" s="50" t="s">
        <v>6</v>
      </c>
      <c r="C13" s="49" t="s">
        <v>7</v>
      </c>
      <c r="D13" s="49" t="s">
        <v>8</v>
      </c>
      <c r="E13" s="50" t="s">
        <v>9</v>
      </c>
      <c r="F13" s="183"/>
    </row>
    <row r="14" spans="1:11" ht="31.5" x14ac:dyDescent="0.25">
      <c r="A14" s="235">
        <v>2</v>
      </c>
      <c r="B14" s="50" t="s">
        <v>11</v>
      </c>
      <c r="C14" s="235">
        <f>90-2-3</f>
        <v>85</v>
      </c>
      <c r="D14" s="236" t="s">
        <v>10</v>
      </c>
      <c r="E14" s="235">
        <v>5000</v>
      </c>
      <c r="F14" s="183">
        <f t="shared" ref="F14:F67" si="0">E14*C14</f>
        <v>425000</v>
      </c>
    </row>
    <row r="15" spans="1:11" ht="15.75" x14ac:dyDescent="0.25">
      <c r="A15" s="235"/>
      <c r="B15" s="50" t="s">
        <v>12</v>
      </c>
      <c r="C15" s="235"/>
      <c r="D15" s="236"/>
      <c r="E15" s="235"/>
      <c r="F15" s="183">
        <f t="shared" si="0"/>
        <v>0</v>
      </c>
    </row>
    <row r="16" spans="1:11" ht="15.75" x14ac:dyDescent="0.25">
      <c r="A16" s="200">
        <v>4</v>
      </c>
      <c r="B16" s="50" t="s">
        <v>14</v>
      </c>
      <c r="C16" s="200">
        <v>158</v>
      </c>
      <c r="D16" s="49" t="s">
        <v>10</v>
      </c>
      <c r="E16" s="200">
        <v>35</v>
      </c>
      <c r="F16" s="183">
        <f t="shared" si="0"/>
        <v>5530</v>
      </c>
    </row>
    <row r="17" spans="1:6" ht="31.5" x14ac:dyDescent="0.25">
      <c r="A17" s="200">
        <v>5</v>
      </c>
      <c r="B17" s="50" t="s">
        <v>1902</v>
      </c>
      <c r="C17" s="200">
        <v>292</v>
      </c>
      <c r="D17" s="49" t="s">
        <v>10</v>
      </c>
      <c r="E17" s="200">
        <v>25</v>
      </c>
      <c r="F17" s="183">
        <f t="shared" si="0"/>
        <v>7300</v>
      </c>
    </row>
    <row r="18" spans="1:6" ht="31.5" x14ac:dyDescent="0.25">
      <c r="A18" s="214">
        <v>7</v>
      </c>
      <c r="B18" s="114" t="s">
        <v>15</v>
      </c>
      <c r="C18" s="214">
        <v>22</v>
      </c>
      <c r="D18" s="209" t="s">
        <v>10</v>
      </c>
      <c r="E18" s="214">
        <v>196.56</v>
      </c>
      <c r="F18" s="210"/>
    </row>
    <row r="19" spans="1:6" ht="15.75" x14ac:dyDescent="0.25">
      <c r="A19" s="200">
        <v>8</v>
      </c>
      <c r="B19" s="50" t="s">
        <v>16</v>
      </c>
      <c r="C19" s="200">
        <v>2183</v>
      </c>
      <c r="D19" s="49" t="s">
        <v>17</v>
      </c>
      <c r="E19" s="200">
        <v>17</v>
      </c>
      <c r="F19" s="183">
        <f t="shared" si="0"/>
        <v>37111</v>
      </c>
    </row>
    <row r="20" spans="1:6" ht="31.5" x14ac:dyDescent="0.25">
      <c r="A20" s="200">
        <v>9</v>
      </c>
      <c r="B20" s="50" t="s">
        <v>18</v>
      </c>
      <c r="C20" s="200">
        <v>7</v>
      </c>
      <c r="D20" s="49" t="s">
        <v>10</v>
      </c>
      <c r="E20" s="200">
        <v>2733.9</v>
      </c>
      <c r="F20" s="183">
        <f t="shared" si="0"/>
        <v>19137.3</v>
      </c>
    </row>
    <row r="21" spans="1:6" ht="15.75" x14ac:dyDescent="0.25">
      <c r="A21" s="214">
        <v>11</v>
      </c>
      <c r="B21" s="114" t="s">
        <v>20</v>
      </c>
      <c r="C21" s="214">
        <f>28-2</f>
        <v>26</v>
      </c>
      <c r="D21" s="209" t="s">
        <v>10</v>
      </c>
      <c r="E21" s="214">
        <v>183.3</v>
      </c>
      <c r="F21" s="210"/>
    </row>
    <row r="22" spans="1:6" ht="31.5" x14ac:dyDescent="0.25">
      <c r="A22" s="235">
        <v>12</v>
      </c>
      <c r="B22" s="50" t="s">
        <v>21</v>
      </c>
      <c r="C22" s="235">
        <v>74</v>
      </c>
      <c r="D22" s="236" t="s">
        <v>10</v>
      </c>
      <c r="E22" s="235">
        <v>800</v>
      </c>
      <c r="F22" s="183">
        <f t="shared" si="0"/>
        <v>59200</v>
      </c>
    </row>
    <row r="23" spans="1:6" ht="15.75" x14ac:dyDescent="0.25">
      <c r="A23" s="235"/>
      <c r="B23" s="50" t="s">
        <v>22</v>
      </c>
      <c r="C23" s="235"/>
      <c r="D23" s="236"/>
      <c r="E23" s="235"/>
      <c r="F23" s="183">
        <f t="shared" si="0"/>
        <v>0</v>
      </c>
    </row>
    <row r="24" spans="1:6" ht="31.5" x14ac:dyDescent="0.25">
      <c r="A24" s="235">
        <v>13</v>
      </c>
      <c r="B24" s="50" t="s">
        <v>21</v>
      </c>
      <c r="C24" s="235">
        <v>22</v>
      </c>
      <c r="D24" s="236" t="s">
        <v>10</v>
      </c>
      <c r="E24" s="235">
        <v>850</v>
      </c>
      <c r="F24" s="183">
        <f t="shared" si="0"/>
        <v>18700</v>
      </c>
    </row>
    <row r="25" spans="1:6" ht="15.75" x14ac:dyDescent="0.25">
      <c r="A25" s="235"/>
      <c r="B25" s="50" t="s">
        <v>23</v>
      </c>
      <c r="C25" s="235"/>
      <c r="D25" s="236"/>
      <c r="E25" s="235"/>
      <c r="F25" s="183">
        <f t="shared" si="0"/>
        <v>0</v>
      </c>
    </row>
    <row r="26" spans="1:6" ht="31.5" x14ac:dyDescent="0.25">
      <c r="A26" s="235">
        <v>14</v>
      </c>
      <c r="B26" s="50" t="s">
        <v>21</v>
      </c>
      <c r="C26" s="235">
        <v>21</v>
      </c>
      <c r="D26" s="236" t="s">
        <v>10</v>
      </c>
      <c r="E26" s="235">
        <v>600</v>
      </c>
      <c r="F26" s="183">
        <f t="shared" si="0"/>
        <v>12600</v>
      </c>
    </row>
    <row r="27" spans="1:6" ht="15.75" x14ac:dyDescent="0.25">
      <c r="A27" s="235"/>
      <c r="B27" s="50" t="s">
        <v>24</v>
      </c>
      <c r="C27" s="235"/>
      <c r="D27" s="236"/>
      <c r="E27" s="235"/>
      <c r="F27" s="183"/>
    </row>
    <row r="28" spans="1:6" ht="31.5" x14ac:dyDescent="0.25">
      <c r="A28" s="235">
        <v>15</v>
      </c>
      <c r="B28" s="50" t="s">
        <v>21</v>
      </c>
      <c r="C28" s="235">
        <v>17</v>
      </c>
      <c r="D28" s="236" t="s">
        <v>10</v>
      </c>
      <c r="E28" s="235">
        <v>650</v>
      </c>
      <c r="F28" s="183">
        <f t="shared" si="0"/>
        <v>11050</v>
      </c>
    </row>
    <row r="29" spans="1:6" ht="15.75" x14ac:dyDescent="0.25">
      <c r="A29" s="235"/>
      <c r="B29" s="50" t="s">
        <v>25</v>
      </c>
      <c r="C29" s="235"/>
      <c r="D29" s="236"/>
      <c r="E29" s="235"/>
      <c r="F29" s="183"/>
    </row>
    <row r="30" spans="1:6" ht="31.5" x14ac:dyDescent="0.25">
      <c r="A30" s="235">
        <v>16</v>
      </c>
      <c r="B30" s="50" t="s">
        <v>21</v>
      </c>
      <c r="C30" s="235">
        <v>14</v>
      </c>
      <c r="D30" s="236" t="s">
        <v>10</v>
      </c>
      <c r="E30" s="235">
        <v>700</v>
      </c>
      <c r="F30" s="183">
        <f t="shared" si="0"/>
        <v>9800</v>
      </c>
    </row>
    <row r="31" spans="1:6" ht="15.75" x14ac:dyDescent="0.25">
      <c r="A31" s="235"/>
      <c r="B31" s="50" t="s">
        <v>26</v>
      </c>
      <c r="C31" s="235"/>
      <c r="D31" s="236"/>
      <c r="E31" s="235"/>
      <c r="F31" s="183"/>
    </row>
    <row r="32" spans="1:6" ht="31.5" x14ac:dyDescent="0.25">
      <c r="A32" s="235">
        <v>17</v>
      </c>
      <c r="B32" s="50" t="s">
        <v>27</v>
      </c>
      <c r="C32" s="235">
        <v>8</v>
      </c>
      <c r="D32" s="236" t="s">
        <v>10</v>
      </c>
      <c r="E32" s="238">
        <v>5764.2</v>
      </c>
      <c r="F32" s="183">
        <f t="shared" si="0"/>
        <v>46113.599999999999</v>
      </c>
    </row>
    <row r="33" spans="1:6" ht="31.5" x14ac:dyDescent="0.25">
      <c r="A33" s="235"/>
      <c r="B33" s="50" t="s">
        <v>28</v>
      </c>
      <c r="C33" s="235"/>
      <c r="D33" s="236"/>
      <c r="E33" s="238"/>
      <c r="F33" s="183"/>
    </row>
    <row r="34" spans="1:6" ht="47.25" x14ac:dyDescent="0.25">
      <c r="A34" s="235">
        <v>18</v>
      </c>
      <c r="B34" s="50" t="s">
        <v>29</v>
      </c>
      <c r="C34" s="235">
        <v>23</v>
      </c>
      <c r="D34" s="236" t="s">
        <v>10</v>
      </c>
      <c r="E34" s="238">
        <v>8005.14</v>
      </c>
      <c r="F34" s="183">
        <f t="shared" si="0"/>
        <v>184118.22</v>
      </c>
    </row>
    <row r="35" spans="1:6" ht="31.5" x14ac:dyDescent="0.25">
      <c r="A35" s="235"/>
      <c r="B35" s="50" t="s">
        <v>30</v>
      </c>
      <c r="C35" s="235"/>
      <c r="D35" s="236"/>
      <c r="E35" s="238"/>
      <c r="F35" s="183"/>
    </row>
    <row r="36" spans="1:6" ht="31.5" x14ac:dyDescent="0.25">
      <c r="A36" s="235">
        <v>19</v>
      </c>
      <c r="B36" s="50" t="s">
        <v>31</v>
      </c>
      <c r="C36" s="235">
        <v>11</v>
      </c>
      <c r="D36" s="236" t="s">
        <v>10</v>
      </c>
      <c r="E36" s="235">
        <v>8000</v>
      </c>
      <c r="F36" s="183">
        <f t="shared" si="0"/>
        <v>88000</v>
      </c>
    </row>
    <row r="37" spans="1:6" ht="47.25" x14ac:dyDescent="0.25">
      <c r="A37" s="235"/>
      <c r="B37" s="50" t="s">
        <v>32</v>
      </c>
      <c r="C37" s="235"/>
      <c r="D37" s="236"/>
      <c r="E37" s="235"/>
      <c r="F37" s="183"/>
    </row>
    <row r="38" spans="1:6" ht="15.75" x14ac:dyDescent="0.25">
      <c r="A38" s="235"/>
      <c r="B38" s="50" t="s">
        <v>33</v>
      </c>
      <c r="C38" s="235"/>
      <c r="D38" s="236"/>
      <c r="E38" s="235"/>
      <c r="F38" s="183"/>
    </row>
    <row r="39" spans="1:6" ht="31.5" x14ac:dyDescent="0.25">
      <c r="A39" s="235">
        <v>20</v>
      </c>
      <c r="B39" s="50" t="s">
        <v>31</v>
      </c>
      <c r="C39" s="237">
        <f>17-3</f>
        <v>14</v>
      </c>
      <c r="D39" s="236" t="s">
        <v>10</v>
      </c>
      <c r="E39" s="235">
        <v>8000</v>
      </c>
      <c r="F39" s="183">
        <f t="shared" si="0"/>
        <v>112000</v>
      </c>
    </row>
    <row r="40" spans="1:6" ht="47.25" x14ac:dyDescent="0.25">
      <c r="A40" s="235"/>
      <c r="B40" s="50" t="s">
        <v>32</v>
      </c>
      <c r="C40" s="237"/>
      <c r="D40" s="236"/>
      <c r="E40" s="235"/>
      <c r="F40" s="183"/>
    </row>
    <row r="41" spans="1:6" ht="15.75" x14ac:dyDescent="0.25">
      <c r="A41" s="235"/>
      <c r="B41" s="50" t="s">
        <v>34</v>
      </c>
      <c r="C41" s="237"/>
      <c r="D41" s="236"/>
      <c r="E41" s="235"/>
      <c r="F41" s="183"/>
    </row>
    <row r="42" spans="1:6" ht="31.5" x14ac:dyDescent="0.25">
      <c r="A42" s="235">
        <v>21</v>
      </c>
      <c r="B42" s="50" t="s">
        <v>31</v>
      </c>
      <c r="C42" s="235">
        <v>1</v>
      </c>
      <c r="D42" s="236" t="s">
        <v>10</v>
      </c>
      <c r="E42" s="235">
        <v>8000</v>
      </c>
      <c r="F42" s="183">
        <f t="shared" si="0"/>
        <v>8000</v>
      </c>
    </row>
    <row r="43" spans="1:6" ht="15.75" x14ac:dyDescent="0.25">
      <c r="A43" s="235"/>
      <c r="B43" s="50" t="s">
        <v>35</v>
      </c>
      <c r="C43" s="235"/>
      <c r="D43" s="236"/>
      <c r="E43" s="235"/>
      <c r="F43" s="183"/>
    </row>
    <row r="44" spans="1:6" ht="31.5" x14ac:dyDescent="0.25">
      <c r="A44" s="235">
        <v>22</v>
      </c>
      <c r="B44" s="50" t="s">
        <v>31</v>
      </c>
      <c r="C44" s="235">
        <v>5</v>
      </c>
      <c r="D44" s="236" t="s">
        <v>10</v>
      </c>
      <c r="E44" s="235">
        <v>9000</v>
      </c>
      <c r="F44" s="183">
        <f t="shared" si="0"/>
        <v>45000</v>
      </c>
    </row>
    <row r="45" spans="1:6" ht="47.25" x14ac:dyDescent="0.25">
      <c r="A45" s="235"/>
      <c r="B45" s="50" t="s">
        <v>36</v>
      </c>
      <c r="C45" s="235"/>
      <c r="D45" s="236"/>
      <c r="E45" s="235"/>
      <c r="F45" s="183"/>
    </row>
    <row r="46" spans="1:6" ht="15.75" x14ac:dyDescent="0.25">
      <c r="A46" s="235"/>
      <c r="B46" s="50" t="s">
        <v>37</v>
      </c>
      <c r="C46" s="235"/>
      <c r="D46" s="236"/>
      <c r="E46" s="235"/>
      <c r="F46" s="183"/>
    </row>
    <row r="47" spans="1:6" ht="31.5" x14ac:dyDescent="0.25">
      <c r="A47" s="235">
        <v>23</v>
      </c>
      <c r="B47" s="50" t="s">
        <v>31</v>
      </c>
      <c r="C47" s="235">
        <v>12</v>
      </c>
      <c r="D47" s="236" t="s">
        <v>10</v>
      </c>
      <c r="E47" s="235">
        <v>9000</v>
      </c>
      <c r="F47" s="183">
        <f t="shared" si="0"/>
        <v>108000</v>
      </c>
    </row>
    <row r="48" spans="1:6" ht="47.25" x14ac:dyDescent="0.25">
      <c r="A48" s="235"/>
      <c r="B48" s="50" t="s">
        <v>36</v>
      </c>
      <c r="C48" s="235"/>
      <c r="D48" s="236"/>
      <c r="E48" s="235"/>
      <c r="F48" s="183"/>
    </row>
    <row r="49" spans="1:6" ht="15.75" x14ac:dyDescent="0.25">
      <c r="A49" s="235"/>
      <c r="B49" s="50" t="s">
        <v>38</v>
      </c>
      <c r="C49" s="235"/>
      <c r="D49" s="236"/>
      <c r="E49" s="235"/>
      <c r="F49" s="183"/>
    </row>
    <row r="50" spans="1:6" ht="31.5" x14ac:dyDescent="0.25">
      <c r="A50" s="235">
        <v>24</v>
      </c>
      <c r="B50" s="50" t="s">
        <v>31</v>
      </c>
      <c r="C50" s="235">
        <v>22</v>
      </c>
      <c r="D50" s="236" t="s">
        <v>10</v>
      </c>
      <c r="E50" s="235">
        <v>9000</v>
      </c>
      <c r="F50" s="183">
        <f t="shared" si="0"/>
        <v>198000</v>
      </c>
    </row>
    <row r="51" spans="1:6" ht="15.75" x14ac:dyDescent="0.25">
      <c r="A51" s="235"/>
      <c r="B51" s="50" t="s">
        <v>39</v>
      </c>
      <c r="C51" s="235"/>
      <c r="D51" s="236"/>
      <c r="E51" s="235"/>
      <c r="F51" s="183"/>
    </row>
    <row r="52" spans="1:6" ht="15.75" x14ac:dyDescent="0.25">
      <c r="A52" s="200">
        <v>25</v>
      </c>
      <c r="B52" s="50" t="s">
        <v>40</v>
      </c>
      <c r="C52" s="200">
        <v>7</v>
      </c>
      <c r="D52" s="49" t="s">
        <v>10</v>
      </c>
      <c r="E52" s="200">
        <v>780</v>
      </c>
      <c r="F52" s="183">
        <f t="shared" si="0"/>
        <v>5460</v>
      </c>
    </row>
    <row r="53" spans="1:6" ht="15.75" x14ac:dyDescent="0.25">
      <c r="A53" s="200">
        <v>26</v>
      </c>
      <c r="B53" s="50" t="s">
        <v>41</v>
      </c>
      <c r="C53" s="200">
        <v>23</v>
      </c>
      <c r="D53" s="49" t="s">
        <v>10</v>
      </c>
      <c r="E53" s="200">
        <v>900</v>
      </c>
      <c r="F53" s="183">
        <f t="shared" si="0"/>
        <v>20700</v>
      </c>
    </row>
    <row r="54" spans="1:6" ht="63" x14ac:dyDescent="0.25">
      <c r="A54" s="50" t="s">
        <v>42</v>
      </c>
      <c r="B54" s="50" t="s">
        <v>43</v>
      </c>
      <c r="C54" s="50" t="s">
        <v>44</v>
      </c>
      <c r="D54" s="50" t="s">
        <v>45</v>
      </c>
      <c r="E54" s="50" t="s">
        <v>46</v>
      </c>
      <c r="F54" s="183"/>
    </row>
    <row r="55" spans="1:6" ht="31.5" x14ac:dyDescent="0.25">
      <c r="A55" s="204" t="s">
        <v>48</v>
      </c>
      <c r="B55" s="204" t="s">
        <v>49</v>
      </c>
      <c r="C55" s="205">
        <v>4</v>
      </c>
      <c r="D55" s="204" t="s">
        <v>10</v>
      </c>
      <c r="E55" s="205">
        <v>31.32</v>
      </c>
      <c r="F55" s="183">
        <f t="shared" si="0"/>
        <v>125.28</v>
      </c>
    </row>
    <row r="56" spans="1:6" ht="31.5" x14ac:dyDescent="0.25">
      <c r="A56" s="204" t="s">
        <v>50</v>
      </c>
      <c r="B56" s="204" t="s">
        <v>51</v>
      </c>
      <c r="C56" s="205">
        <v>16</v>
      </c>
      <c r="D56" s="204" t="s">
        <v>10</v>
      </c>
      <c r="E56" s="205">
        <v>86.6</v>
      </c>
      <c r="F56" s="183">
        <f t="shared" si="0"/>
        <v>1385.6</v>
      </c>
    </row>
    <row r="57" spans="1:6" ht="47.25" x14ac:dyDescent="0.25">
      <c r="A57" s="204" t="s">
        <v>54</v>
      </c>
      <c r="B57" s="204" t="s">
        <v>55</v>
      </c>
      <c r="C57" s="205">
        <v>1</v>
      </c>
      <c r="D57" s="204" t="s">
        <v>56</v>
      </c>
      <c r="E57" s="206">
        <v>5764.2</v>
      </c>
      <c r="F57" s="183">
        <f t="shared" si="0"/>
        <v>5764.2</v>
      </c>
    </row>
    <row r="58" spans="1:6" ht="63" x14ac:dyDescent="0.25">
      <c r="A58" s="50" t="s">
        <v>42</v>
      </c>
      <c r="B58" s="50" t="s">
        <v>43</v>
      </c>
      <c r="C58" s="50" t="s">
        <v>44</v>
      </c>
      <c r="D58" s="50" t="s">
        <v>45</v>
      </c>
      <c r="E58" s="50" t="s">
        <v>46</v>
      </c>
      <c r="F58" s="183"/>
    </row>
    <row r="59" spans="1:6" ht="15.75" x14ac:dyDescent="0.25">
      <c r="A59" s="49"/>
      <c r="B59" s="207"/>
      <c r="C59" s="49"/>
      <c r="D59" s="49"/>
      <c r="E59" s="49"/>
      <c r="F59" s="183">
        <f t="shared" si="0"/>
        <v>0</v>
      </c>
    </row>
    <row r="60" spans="1:6" ht="15.75" x14ac:dyDescent="0.25">
      <c r="A60" s="200">
        <v>11</v>
      </c>
      <c r="B60" s="204" t="s">
        <v>57</v>
      </c>
      <c r="C60" s="200">
        <v>1</v>
      </c>
      <c r="D60" s="49" t="s">
        <v>10</v>
      </c>
      <c r="E60" s="200">
        <v>39000</v>
      </c>
      <c r="F60" s="183">
        <f t="shared" si="0"/>
        <v>39000</v>
      </c>
    </row>
    <row r="61" spans="1:6" ht="15.75" x14ac:dyDescent="0.25">
      <c r="A61" s="200">
        <v>12</v>
      </c>
      <c r="B61" s="204" t="s">
        <v>58</v>
      </c>
      <c r="C61" s="200">
        <v>1</v>
      </c>
      <c r="D61" s="49" t="s">
        <v>10</v>
      </c>
      <c r="E61" s="200">
        <v>38000</v>
      </c>
      <c r="F61" s="183">
        <f t="shared" si="0"/>
        <v>38000</v>
      </c>
    </row>
    <row r="62" spans="1:6" ht="15.75" x14ac:dyDescent="0.25">
      <c r="A62" s="200">
        <v>13</v>
      </c>
      <c r="B62" s="204" t="s">
        <v>59</v>
      </c>
      <c r="C62" s="200">
        <v>580</v>
      </c>
      <c r="D62" s="49" t="s">
        <v>10</v>
      </c>
      <c r="E62" s="200">
        <v>38.380000000000003</v>
      </c>
      <c r="F62" s="183">
        <f t="shared" si="0"/>
        <v>22260.400000000001</v>
      </c>
    </row>
    <row r="63" spans="1:6" ht="15.75" x14ac:dyDescent="0.25">
      <c r="A63" s="200">
        <v>23</v>
      </c>
      <c r="B63" s="204" t="s">
        <v>60</v>
      </c>
      <c r="C63" s="200">
        <v>12</v>
      </c>
      <c r="D63" s="49" t="s">
        <v>10</v>
      </c>
      <c r="E63" s="200">
        <v>4960.8</v>
      </c>
      <c r="F63" s="183">
        <f t="shared" si="0"/>
        <v>59529.600000000006</v>
      </c>
    </row>
    <row r="64" spans="1:6" ht="15.75" x14ac:dyDescent="0.25">
      <c r="A64" s="200">
        <v>24</v>
      </c>
      <c r="B64" s="204" t="s">
        <v>61</v>
      </c>
      <c r="C64" s="200">
        <v>31</v>
      </c>
      <c r="D64" s="49" t="s">
        <v>10</v>
      </c>
      <c r="E64" s="200">
        <v>1355.64</v>
      </c>
      <c r="F64" s="183">
        <f t="shared" si="0"/>
        <v>42024.840000000004</v>
      </c>
    </row>
    <row r="65" spans="1:6" ht="15.75" x14ac:dyDescent="0.25">
      <c r="A65" s="200">
        <v>25</v>
      </c>
      <c r="B65" s="204" t="s">
        <v>62</v>
      </c>
      <c r="C65" s="200">
        <v>7</v>
      </c>
      <c r="D65" s="49" t="s">
        <v>10</v>
      </c>
      <c r="E65" s="200">
        <v>2438.2800000000002</v>
      </c>
      <c r="F65" s="183">
        <f t="shared" si="0"/>
        <v>17067.960000000003</v>
      </c>
    </row>
    <row r="66" spans="1:6" ht="31.5" x14ac:dyDescent="0.25">
      <c r="A66" s="200">
        <v>26</v>
      </c>
      <c r="B66" s="204" t="s">
        <v>63</v>
      </c>
      <c r="C66" s="200">
        <v>1</v>
      </c>
      <c r="D66" s="49" t="s">
        <v>10</v>
      </c>
      <c r="E66" s="200">
        <v>27000</v>
      </c>
      <c r="F66" s="183">
        <f t="shared" si="0"/>
        <v>27000</v>
      </c>
    </row>
    <row r="67" spans="1:6" ht="15.75" x14ac:dyDescent="0.25">
      <c r="A67" s="200">
        <v>27</v>
      </c>
      <c r="B67" s="204" t="s">
        <v>64</v>
      </c>
      <c r="C67" s="200">
        <v>2</v>
      </c>
      <c r="D67" s="49" t="s">
        <v>10</v>
      </c>
      <c r="E67" s="200">
        <v>560</v>
      </c>
      <c r="F67" s="183">
        <f t="shared" si="0"/>
        <v>1120</v>
      </c>
    </row>
    <row r="68" spans="1:6" ht="31.5" x14ac:dyDescent="0.25">
      <c r="A68" s="173">
        <v>28</v>
      </c>
      <c r="B68" s="208" t="s">
        <v>65</v>
      </c>
      <c r="C68" s="173">
        <v>101</v>
      </c>
      <c r="D68" s="209" t="s">
        <v>10</v>
      </c>
      <c r="E68" s="173">
        <v>2.61</v>
      </c>
      <c r="F68" s="210"/>
    </row>
    <row r="69" spans="1:6" ht="15.75" x14ac:dyDescent="0.25">
      <c r="A69" s="173">
        <v>37</v>
      </c>
      <c r="B69" s="208" t="s">
        <v>68</v>
      </c>
      <c r="C69" s="173">
        <v>1</v>
      </c>
      <c r="D69" s="209" t="s">
        <v>10</v>
      </c>
      <c r="E69" s="173">
        <v>883.35</v>
      </c>
      <c r="F69" s="210"/>
    </row>
    <row r="70" spans="1:6" ht="15.75" x14ac:dyDescent="0.25">
      <c r="A70" s="200">
        <v>38</v>
      </c>
      <c r="B70" s="204" t="s">
        <v>69</v>
      </c>
      <c r="C70" s="200">
        <v>8</v>
      </c>
      <c r="D70" s="49" t="s">
        <v>66</v>
      </c>
      <c r="E70" s="200">
        <v>2000</v>
      </c>
      <c r="F70" s="183">
        <f t="shared" ref="F70:F104" si="1">E70*C70</f>
        <v>16000</v>
      </c>
    </row>
    <row r="71" spans="1:6" ht="31.5" x14ac:dyDescent="0.25">
      <c r="A71" s="200">
        <v>44</v>
      </c>
      <c r="B71" s="204" t="s">
        <v>70</v>
      </c>
      <c r="C71" s="200">
        <v>2</v>
      </c>
      <c r="D71" s="49" t="s">
        <v>10</v>
      </c>
      <c r="E71" s="200">
        <v>1171.56</v>
      </c>
      <c r="F71" s="183">
        <f t="shared" si="1"/>
        <v>2343.12</v>
      </c>
    </row>
    <row r="72" spans="1:6" ht="15.75" x14ac:dyDescent="0.25">
      <c r="A72" s="200">
        <v>49</v>
      </c>
      <c r="B72" s="204" t="s">
        <v>71</v>
      </c>
      <c r="C72" s="200">
        <v>18</v>
      </c>
      <c r="D72" s="49" t="s">
        <v>66</v>
      </c>
      <c r="E72" s="200">
        <v>1014</v>
      </c>
      <c r="F72" s="183">
        <f t="shared" si="1"/>
        <v>18252</v>
      </c>
    </row>
    <row r="73" spans="1:6" ht="47.25" x14ac:dyDescent="0.25">
      <c r="A73" s="200">
        <v>51</v>
      </c>
      <c r="B73" s="204" t="s">
        <v>72</v>
      </c>
      <c r="C73" s="173">
        <f>3-2</f>
        <v>1</v>
      </c>
      <c r="D73" s="49" t="s">
        <v>10</v>
      </c>
      <c r="E73" s="200">
        <v>1053</v>
      </c>
      <c r="F73" s="183">
        <f t="shared" si="1"/>
        <v>1053</v>
      </c>
    </row>
    <row r="74" spans="1:6" ht="31.5" x14ac:dyDescent="0.25">
      <c r="A74" s="173">
        <v>53</v>
      </c>
      <c r="B74" s="208" t="s">
        <v>73</v>
      </c>
      <c r="C74" s="173">
        <v>80</v>
      </c>
      <c r="D74" s="209" t="s">
        <v>10</v>
      </c>
      <c r="E74" s="173">
        <v>14.04</v>
      </c>
      <c r="F74" s="210"/>
    </row>
    <row r="75" spans="1:6" ht="15.75" x14ac:dyDescent="0.25">
      <c r="A75" s="200">
        <v>54</v>
      </c>
      <c r="B75" s="204" t="s">
        <v>74</v>
      </c>
      <c r="C75" s="200">
        <v>2</v>
      </c>
      <c r="D75" s="49" t="s">
        <v>10</v>
      </c>
      <c r="E75" s="200">
        <v>105.3</v>
      </c>
      <c r="F75" s="183">
        <f t="shared" si="1"/>
        <v>210.6</v>
      </c>
    </row>
    <row r="76" spans="1:6" ht="31.5" x14ac:dyDescent="0.25">
      <c r="A76" s="200">
        <v>64</v>
      </c>
      <c r="B76" s="204" t="s">
        <v>75</v>
      </c>
      <c r="C76" s="200">
        <v>32</v>
      </c>
      <c r="D76" s="49" t="s">
        <v>10</v>
      </c>
      <c r="E76" s="200">
        <v>20.67</v>
      </c>
      <c r="F76" s="183">
        <f t="shared" si="1"/>
        <v>661.44</v>
      </c>
    </row>
    <row r="77" spans="1:6" ht="31.5" x14ac:dyDescent="0.25">
      <c r="A77" s="200">
        <v>65</v>
      </c>
      <c r="B77" s="204" t="s">
        <v>76</v>
      </c>
      <c r="C77" s="200">
        <v>363</v>
      </c>
      <c r="D77" s="49" t="s">
        <v>10</v>
      </c>
      <c r="E77" s="200">
        <v>20.67</v>
      </c>
      <c r="F77" s="183">
        <f t="shared" si="1"/>
        <v>7503.2100000000009</v>
      </c>
    </row>
    <row r="78" spans="1:6" ht="31.5" x14ac:dyDescent="0.25">
      <c r="A78" s="200">
        <v>77</v>
      </c>
      <c r="B78" s="204" t="s">
        <v>77</v>
      </c>
      <c r="C78" s="200">
        <v>1</v>
      </c>
      <c r="D78" s="49" t="s">
        <v>10</v>
      </c>
      <c r="E78" s="200">
        <v>45000</v>
      </c>
      <c r="F78" s="183">
        <f t="shared" si="1"/>
        <v>45000</v>
      </c>
    </row>
    <row r="79" spans="1:6" ht="15.75" x14ac:dyDescent="0.25">
      <c r="A79" s="200">
        <v>78</v>
      </c>
      <c r="B79" s="204" t="s">
        <v>78</v>
      </c>
      <c r="C79" s="200">
        <v>8</v>
      </c>
      <c r="D79" s="49" t="s">
        <v>10</v>
      </c>
      <c r="E79" s="200">
        <v>2441.4</v>
      </c>
      <c r="F79" s="183">
        <f t="shared" si="1"/>
        <v>19531.2</v>
      </c>
    </row>
    <row r="80" spans="1:6" ht="15.75" x14ac:dyDescent="0.25">
      <c r="A80" s="200">
        <v>89</v>
      </c>
      <c r="B80" s="204" t="s">
        <v>80</v>
      </c>
      <c r="C80" s="173">
        <f>12-2</f>
        <v>10</v>
      </c>
      <c r="D80" s="49" t="s">
        <v>10</v>
      </c>
      <c r="E80" s="200">
        <v>6040.32</v>
      </c>
      <c r="F80" s="183">
        <f t="shared" si="1"/>
        <v>60403.199999999997</v>
      </c>
    </row>
    <row r="81" spans="1:6" ht="31.5" x14ac:dyDescent="0.25">
      <c r="A81" s="200">
        <v>90</v>
      </c>
      <c r="B81" s="204" t="s">
        <v>81</v>
      </c>
      <c r="C81" s="200">
        <v>1</v>
      </c>
      <c r="D81" s="49" t="s">
        <v>10</v>
      </c>
      <c r="E81" s="200">
        <v>608.4</v>
      </c>
      <c r="F81" s="183">
        <f t="shared" si="1"/>
        <v>608.4</v>
      </c>
    </row>
    <row r="82" spans="1:6" ht="15.75" x14ac:dyDescent="0.25">
      <c r="A82" s="200">
        <v>95</v>
      </c>
      <c r="B82" s="204" t="s">
        <v>84</v>
      </c>
      <c r="C82" s="173">
        <f>13-10</f>
        <v>3</v>
      </c>
      <c r="D82" s="49" t="s">
        <v>10</v>
      </c>
      <c r="E82" s="200">
        <v>68.09</v>
      </c>
      <c r="F82" s="183">
        <f t="shared" si="1"/>
        <v>204.27</v>
      </c>
    </row>
    <row r="83" spans="1:6" ht="15.75" x14ac:dyDescent="0.25">
      <c r="A83" s="200">
        <v>99</v>
      </c>
      <c r="B83" s="204" t="s">
        <v>85</v>
      </c>
      <c r="C83" s="200">
        <v>6</v>
      </c>
      <c r="D83" s="49" t="s">
        <v>10</v>
      </c>
      <c r="E83" s="200">
        <v>769.91</v>
      </c>
      <c r="F83" s="183">
        <f t="shared" si="1"/>
        <v>4619.46</v>
      </c>
    </row>
    <row r="84" spans="1:6" ht="15.75" x14ac:dyDescent="0.25">
      <c r="A84" s="200">
        <v>100</v>
      </c>
      <c r="B84" s="204" t="s">
        <v>86</v>
      </c>
      <c r="C84" s="200">
        <v>8</v>
      </c>
      <c r="D84" s="49" t="s">
        <v>10</v>
      </c>
      <c r="E84" s="200">
        <v>4586.3999999999996</v>
      </c>
      <c r="F84" s="183">
        <f t="shared" si="1"/>
        <v>36691.199999999997</v>
      </c>
    </row>
    <row r="85" spans="1:6" ht="15.75" x14ac:dyDescent="0.25">
      <c r="A85" s="200">
        <v>102</v>
      </c>
      <c r="B85" s="204" t="s">
        <v>87</v>
      </c>
      <c r="C85" s="200">
        <v>47</v>
      </c>
      <c r="D85" s="49" t="s">
        <v>17</v>
      </c>
      <c r="E85" s="200">
        <v>79.55</v>
      </c>
      <c r="F85" s="183">
        <f t="shared" si="1"/>
        <v>3738.85</v>
      </c>
    </row>
    <row r="86" spans="1:6" ht="31.5" x14ac:dyDescent="0.25">
      <c r="A86" s="200">
        <v>104</v>
      </c>
      <c r="B86" s="204" t="s">
        <v>88</v>
      </c>
      <c r="C86" s="200">
        <v>8</v>
      </c>
      <c r="D86" s="49" t="s">
        <v>66</v>
      </c>
      <c r="E86" s="200">
        <v>1194.18</v>
      </c>
      <c r="F86" s="183">
        <f t="shared" si="1"/>
        <v>9553.44</v>
      </c>
    </row>
    <row r="87" spans="1:6" ht="31.5" x14ac:dyDescent="0.25">
      <c r="A87" s="200">
        <v>106</v>
      </c>
      <c r="B87" s="204" t="s">
        <v>89</v>
      </c>
      <c r="C87" s="200">
        <v>8</v>
      </c>
      <c r="D87" s="49" t="s">
        <v>66</v>
      </c>
      <c r="E87" s="200">
        <v>1355.64</v>
      </c>
      <c r="F87" s="183">
        <f t="shared" si="1"/>
        <v>10845.12</v>
      </c>
    </row>
    <row r="88" spans="1:6" ht="31.5" x14ac:dyDescent="0.25">
      <c r="A88" s="200">
        <v>107</v>
      </c>
      <c r="B88" s="204" t="s">
        <v>90</v>
      </c>
      <c r="C88" s="200">
        <v>8</v>
      </c>
      <c r="D88" s="49" t="s">
        <v>66</v>
      </c>
      <c r="E88" s="200">
        <v>1590.42</v>
      </c>
      <c r="F88" s="183">
        <f t="shared" si="1"/>
        <v>12723.36</v>
      </c>
    </row>
    <row r="89" spans="1:6" ht="31.5" x14ac:dyDescent="0.25">
      <c r="A89" s="200">
        <v>108</v>
      </c>
      <c r="B89" s="204" t="s">
        <v>91</v>
      </c>
      <c r="C89" s="200">
        <v>8</v>
      </c>
      <c r="D89" s="49" t="s">
        <v>66</v>
      </c>
      <c r="E89" s="200">
        <v>1219.1400000000001</v>
      </c>
      <c r="F89" s="183">
        <f t="shared" si="1"/>
        <v>9753.1200000000008</v>
      </c>
    </row>
    <row r="90" spans="1:6" ht="15.75" x14ac:dyDescent="0.25">
      <c r="A90" s="200">
        <v>110</v>
      </c>
      <c r="B90" s="204" t="s">
        <v>92</v>
      </c>
      <c r="C90" s="200">
        <v>4</v>
      </c>
      <c r="D90" s="49" t="s">
        <v>10</v>
      </c>
      <c r="E90" s="200">
        <v>893.1</v>
      </c>
      <c r="F90" s="183">
        <f t="shared" si="1"/>
        <v>3572.4</v>
      </c>
    </row>
    <row r="91" spans="1:6" ht="31.5" x14ac:dyDescent="0.25">
      <c r="A91" s="200">
        <v>115</v>
      </c>
      <c r="B91" s="204" t="s">
        <v>95</v>
      </c>
      <c r="C91" s="200">
        <v>1</v>
      </c>
      <c r="D91" s="49" t="s">
        <v>66</v>
      </c>
      <c r="E91" s="200">
        <v>8000</v>
      </c>
      <c r="F91" s="183">
        <f t="shared" si="1"/>
        <v>8000</v>
      </c>
    </row>
    <row r="92" spans="1:6" ht="31.5" x14ac:dyDescent="0.25">
      <c r="A92" s="173">
        <v>116</v>
      </c>
      <c r="B92" s="208" t="s">
        <v>96</v>
      </c>
      <c r="C92" s="173">
        <v>1</v>
      </c>
      <c r="D92" s="209" t="s">
        <v>10</v>
      </c>
      <c r="E92" s="173">
        <v>51000</v>
      </c>
      <c r="F92" s="210"/>
    </row>
    <row r="93" spans="1:6" ht="15.75" x14ac:dyDescent="0.25">
      <c r="A93" s="200">
        <v>120</v>
      </c>
      <c r="B93" s="204" t="s">
        <v>97</v>
      </c>
      <c r="C93" s="173">
        <f>4-2</f>
        <v>2</v>
      </c>
      <c r="D93" s="49" t="s">
        <v>10</v>
      </c>
      <c r="E93" s="200">
        <v>25000</v>
      </c>
      <c r="F93" s="183">
        <f t="shared" si="1"/>
        <v>50000</v>
      </c>
    </row>
    <row r="94" spans="1:6" ht="15.75" x14ac:dyDescent="0.25">
      <c r="A94" s="200">
        <v>127</v>
      </c>
      <c r="B94" s="204" t="s">
        <v>99</v>
      </c>
      <c r="C94" s="173">
        <f>14-2</f>
        <v>12</v>
      </c>
      <c r="D94" s="49" t="s">
        <v>10</v>
      </c>
      <c r="E94" s="200">
        <v>796.38</v>
      </c>
      <c r="F94" s="183">
        <f t="shared" si="1"/>
        <v>9556.56</v>
      </c>
    </row>
    <row r="95" spans="1:6" ht="94.5" x14ac:dyDescent="0.25">
      <c r="A95" s="50" t="s">
        <v>42</v>
      </c>
      <c r="B95" s="50" t="s">
        <v>43</v>
      </c>
      <c r="C95" s="50" t="s">
        <v>44</v>
      </c>
      <c r="D95" s="50" t="s">
        <v>45</v>
      </c>
      <c r="E95" s="50" t="s">
        <v>100</v>
      </c>
      <c r="F95" s="183"/>
    </row>
    <row r="96" spans="1:6" ht="31.5" x14ac:dyDescent="0.25">
      <c r="A96" s="200">
        <v>5</v>
      </c>
      <c r="B96" s="204" t="s">
        <v>101</v>
      </c>
      <c r="C96" s="211">
        <f>32-14</f>
        <v>18</v>
      </c>
      <c r="D96" s="212" t="s">
        <v>10</v>
      </c>
      <c r="E96" s="200">
        <v>1200</v>
      </c>
      <c r="F96" s="183">
        <f t="shared" si="1"/>
        <v>21600</v>
      </c>
    </row>
    <row r="97" spans="1:6" ht="15.75" x14ac:dyDescent="0.25">
      <c r="A97" s="200">
        <v>10</v>
      </c>
      <c r="B97" s="50" t="s">
        <v>102</v>
      </c>
      <c r="C97" s="173">
        <f>2-1</f>
        <v>1</v>
      </c>
      <c r="D97" s="49" t="s">
        <v>10</v>
      </c>
      <c r="E97" s="200">
        <v>25000</v>
      </c>
      <c r="F97" s="183">
        <f t="shared" si="1"/>
        <v>25000</v>
      </c>
    </row>
    <row r="98" spans="1:6" ht="47.25" x14ac:dyDescent="0.25">
      <c r="A98" s="200">
        <v>12</v>
      </c>
      <c r="B98" s="50" t="s">
        <v>103</v>
      </c>
      <c r="C98" s="200">
        <v>3</v>
      </c>
      <c r="D98" s="49" t="s">
        <v>10</v>
      </c>
      <c r="E98" s="200">
        <v>8000</v>
      </c>
      <c r="F98" s="183">
        <f t="shared" si="1"/>
        <v>24000</v>
      </c>
    </row>
    <row r="99" spans="1:6" ht="47.25" x14ac:dyDescent="0.25">
      <c r="A99" s="200">
        <v>13</v>
      </c>
      <c r="B99" s="50" t="s">
        <v>104</v>
      </c>
      <c r="C99" s="212">
        <v>1</v>
      </c>
      <c r="D99" s="213" t="s">
        <v>10</v>
      </c>
      <c r="E99" s="200">
        <v>8000</v>
      </c>
      <c r="F99" s="183">
        <f t="shared" si="1"/>
        <v>8000</v>
      </c>
    </row>
    <row r="100" spans="1:6" ht="47.25" x14ac:dyDescent="0.25">
      <c r="A100" s="200">
        <v>14</v>
      </c>
      <c r="B100" s="204" t="s">
        <v>104</v>
      </c>
      <c r="C100" s="213">
        <v>1</v>
      </c>
      <c r="D100" s="212" t="s">
        <v>10</v>
      </c>
      <c r="E100" s="200">
        <v>8000</v>
      </c>
      <c r="F100" s="183">
        <f t="shared" si="1"/>
        <v>8000</v>
      </c>
    </row>
    <row r="101" spans="1:6" ht="47.25" x14ac:dyDescent="0.25">
      <c r="A101" s="200">
        <v>15</v>
      </c>
      <c r="B101" s="50" t="s">
        <v>104</v>
      </c>
      <c r="C101" s="213">
        <v>1</v>
      </c>
      <c r="D101" s="212" t="s">
        <v>10</v>
      </c>
      <c r="E101" s="200">
        <v>8000</v>
      </c>
      <c r="F101" s="183">
        <f t="shared" si="1"/>
        <v>8000</v>
      </c>
    </row>
    <row r="102" spans="1:6" ht="47.25" x14ac:dyDescent="0.25">
      <c r="A102" s="200">
        <v>16</v>
      </c>
      <c r="B102" s="50" t="s">
        <v>104</v>
      </c>
      <c r="C102" s="200">
        <v>1</v>
      </c>
      <c r="D102" s="49" t="s">
        <v>10</v>
      </c>
      <c r="E102" s="200">
        <v>8000</v>
      </c>
      <c r="F102" s="183">
        <f t="shared" si="1"/>
        <v>8000</v>
      </c>
    </row>
    <row r="103" spans="1:6" ht="15.75" x14ac:dyDescent="0.25">
      <c r="A103" s="200">
        <v>41</v>
      </c>
      <c r="B103" s="50" t="s">
        <v>110</v>
      </c>
      <c r="C103" s="200">
        <v>4</v>
      </c>
      <c r="D103" s="49" t="s">
        <v>10</v>
      </c>
      <c r="E103" s="200">
        <v>982.04</v>
      </c>
      <c r="F103" s="183">
        <f t="shared" si="1"/>
        <v>3928.16</v>
      </c>
    </row>
    <row r="104" spans="1:6" ht="31.5" x14ac:dyDescent="0.25">
      <c r="A104" s="200">
        <v>44</v>
      </c>
      <c r="B104" s="50" t="s">
        <v>111</v>
      </c>
      <c r="C104" s="200">
        <v>12</v>
      </c>
      <c r="D104" s="49" t="s">
        <v>10</v>
      </c>
      <c r="E104" s="200">
        <v>189</v>
      </c>
      <c r="F104" s="183">
        <f t="shared" si="1"/>
        <v>2268</v>
      </c>
    </row>
    <row r="105" spans="1:6" ht="15.75" x14ac:dyDescent="0.25">
      <c r="A105" s="173">
        <v>45</v>
      </c>
      <c r="B105" s="114" t="s">
        <v>112</v>
      </c>
      <c r="C105" s="173">
        <v>6</v>
      </c>
      <c r="D105" s="209" t="s">
        <v>10</v>
      </c>
      <c r="E105" s="173">
        <v>4045.32</v>
      </c>
      <c r="F105" s="210"/>
    </row>
    <row r="106" spans="1:6" x14ac:dyDescent="0.25">
      <c r="A106" s="20">
        <v>4</v>
      </c>
      <c r="B106" s="20" t="s">
        <v>287</v>
      </c>
      <c r="C106" s="20">
        <v>68</v>
      </c>
      <c r="D106" s="20" t="s">
        <v>10</v>
      </c>
      <c r="E106" s="20">
        <v>46.73</v>
      </c>
      <c r="F106" s="183">
        <f t="shared" ref="F106:F111" si="2">E106*C106</f>
        <v>3177.64</v>
      </c>
    </row>
    <row r="107" spans="1:6" x14ac:dyDescent="0.25">
      <c r="A107" s="20">
        <v>6</v>
      </c>
      <c r="B107" s="20" t="s">
        <v>1250</v>
      </c>
      <c r="C107" s="20">
        <v>1</v>
      </c>
      <c r="D107" s="20" t="s">
        <v>66</v>
      </c>
      <c r="E107" s="20">
        <v>5150</v>
      </c>
      <c r="F107" s="183">
        <f t="shared" si="2"/>
        <v>5150</v>
      </c>
    </row>
    <row r="108" spans="1:6" x14ac:dyDescent="0.25">
      <c r="A108" s="20">
        <f>A107+1</f>
        <v>7</v>
      </c>
      <c r="B108" s="20" t="s">
        <v>1251</v>
      </c>
      <c r="C108" s="20">
        <v>6</v>
      </c>
      <c r="D108" s="20" t="s">
        <v>10</v>
      </c>
      <c r="E108" s="20">
        <v>113.1</v>
      </c>
      <c r="F108" s="183">
        <f t="shared" si="2"/>
        <v>678.59999999999991</v>
      </c>
    </row>
    <row r="109" spans="1:6" x14ac:dyDescent="0.25">
      <c r="A109" s="20">
        <f t="shared" ref="A109:A111" si="3">A108+1</f>
        <v>8</v>
      </c>
      <c r="B109" s="20" t="s">
        <v>1252</v>
      </c>
      <c r="C109" s="20">
        <v>0.05</v>
      </c>
      <c r="D109" s="20" t="s">
        <v>79</v>
      </c>
      <c r="E109" s="20">
        <v>66300</v>
      </c>
      <c r="F109" s="183">
        <f t="shared" si="2"/>
        <v>3315</v>
      </c>
    </row>
    <row r="110" spans="1:6" x14ac:dyDescent="0.25">
      <c r="A110" s="20">
        <f t="shared" si="3"/>
        <v>9</v>
      </c>
      <c r="B110" s="20" t="s">
        <v>1253</v>
      </c>
      <c r="C110" s="20">
        <v>0.05</v>
      </c>
      <c r="D110" s="20" t="s">
        <v>79</v>
      </c>
      <c r="E110" s="20">
        <v>45767.28</v>
      </c>
      <c r="F110" s="183">
        <f t="shared" si="2"/>
        <v>2288.364</v>
      </c>
    </row>
    <row r="111" spans="1:6" x14ac:dyDescent="0.25">
      <c r="A111" s="20">
        <f t="shared" si="3"/>
        <v>10</v>
      </c>
      <c r="B111" s="20" t="s">
        <v>1254</v>
      </c>
      <c r="C111" s="20">
        <v>1</v>
      </c>
      <c r="D111" s="20" t="s">
        <v>10</v>
      </c>
      <c r="E111" s="20">
        <v>500</v>
      </c>
      <c r="F111" s="183">
        <f t="shared" si="2"/>
        <v>500</v>
      </c>
    </row>
    <row r="112" spans="1:6" ht="15.75" thickBot="1" x14ac:dyDescent="0.3">
      <c r="A112" s="201" t="s">
        <v>5</v>
      </c>
      <c r="B112" s="202" t="s">
        <v>6</v>
      </c>
      <c r="C112" s="202" t="s">
        <v>7</v>
      </c>
      <c r="D112" s="202" t="s">
        <v>2184</v>
      </c>
      <c r="E112" s="203"/>
      <c r="F112" s="203"/>
    </row>
    <row r="113" spans="1:6" ht="36.75" thickBot="1" x14ac:dyDescent="0.3">
      <c r="A113" s="194" t="s">
        <v>2185</v>
      </c>
      <c r="B113" s="8" t="s">
        <v>2186</v>
      </c>
      <c r="C113" s="229">
        <v>15</v>
      </c>
      <c r="D113" s="12" t="s">
        <v>17</v>
      </c>
      <c r="E113" s="195">
        <v>130</v>
      </c>
      <c r="F113" s="195">
        <f>E113*C113</f>
        <v>1950</v>
      </c>
    </row>
    <row r="114" spans="1:6" ht="36.75" thickBot="1" x14ac:dyDescent="0.3">
      <c r="A114" s="194" t="s">
        <v>2187</v>
      </c>
      <c r="B114" s="8" t="s">
        <v>2188</v>
      </c>
      <c r="C114" s="229">
        <v>49.7</v>
      </c>
      <c r="D114" s="12" t="s">
        <v>17</v>
      </c>
      <c r="E114" s="195">
        <v>105</v>
      </c>
      <c r="F114" s="195">
        <f t="shared" ref="F114:F158" si="4">E114*C114</f>
        <v>5218.5</v>
      </c>
    </row>
    <row r="115" spans="1:6" ht="36.75" thickBot="1" x14ac:dyDescent="0.3">
      <c r="A115" s="194" t="s">
        <v>2189</v>
      </c>
      <c r="B115" s="8" t="s">
        <v>2104</v>
      </c>
      <c r="C115" s="12">
        <v>1</v>
      </c>
      <c r="D115" s="12" t="s">
        <v>53</v>
      </c>
      <c r="E115" s="195">
        <v>644</v>
      </c>
      <c r="F115" s="195">
        <f t="shared" si="4"/>
        <v>644</v>
      </c>
    </row>
    <row r="116" spans="1:6" ht="36.75" thickBot="1" x14ac:dyDescent="0.3">
      <c r="A116" s="194" t="s">
        <v>2190</v>
      </c>
      <c r="B116" s="8" t="s">
        <v>2191</v>
      </c>
      <c r="C116" s="12">
        <v>0.19</v>
      </c>
      <c r="D116" s="12" t="s">
        <v>79</v>
      </c>
      <c r="E116" s="195">
        <v>25000</v>
      </c>
      <c r="F116" s="195">
        <f t="shared" si="4"/>
        <v>4750</v>
      </c>
    </row>
    <row r="117" spans="1:6" ht="36.75" thickBot="1" x14ac:dyDescent="0.3">
      <c r="A117" s="194" t="s">
        <v>2192</v>
      </c>
      <c r="B117" s="8" t="s">
        <v>2193</v>
      </c>
      <c r="C117" s="12">
        <v>1</v>
      </c>
      <c r="D117" s="12" t="s">
        <v>10</v>
      </c>
      <c r="E117" s="195">
        <v>5550</v>
      </c>
      <c r="F117" s="195">
        <f t="shared" si="4"/>
        <v>5550</v>
      </c>
    </row>
    <row r="118" spans="1:6" ht="36.75" thickBot="1" x14ac:dyDescent="0.3">
      <c r="A118" s="194" t="s">
        <v>2194</v>
      </c>
      <c r="B118" s="8" t="s">
        <v>2195</v>
      </c>
      <c r="C118" s="12">
        <v>11</v>
      </c>
      <c r="D118" s="12" t="s">
        <v>10</v>
      </c>
      <c r="E118" s="195">
        <v>5550</v>
      </c>
      <c r="F118" s="195">
        <f t="shared" si="4"/>
        <v>61050</v>
      </c>
    </row>
    <row r="119" spans="1:6" ht="36.75" thickBot="1" x14ac:dyDescent="0.3">
      <c r="A119" s="194" t="s">
        <v>2196</v>
      </c>
      <c r="B119" s="8" t="s">
        <v>2197</v>
      </c>
      <c r="C119" s="12">
        <v>1</v>
      </c>
      <c r="D119" s="12" t="s">
        <v>10</v>
      </c>
      <c r="E119" s="195">
        <v>10500</v>
      </c>
      <c r="F119" s="195">
        <f t="shared" si="4"/>
        <v>10500</v>
      </c>
    </row>
    <row r="120" spans="1:6" ht="36.75" thickBot="1" x14ac:dyDescent="0.3">
      <c r="A120" s="194" t="s">
        <v>2198</v>
      </c>
      <c r="B120" s="8" t="s">
        <v>2199</v>
      </c>
      <c r="C120" s="12">
        <v>9</v>
      </c>
      <c r="D120" s="12" t="s">
        <v>10</v>
      </c>
      <c r="E120" s="195">
        <v>277</v>
      </c>
      <c r="F120" s="195">
        <f t="shared" si="4"/>
        <v>2493</v>
      </c>
    </row>
    <row r="121" spans="1:6" ht="36.75" thickBot="1" x14ac:dyDescent="0.3">
      <c r="A121" s="194" t="s">
        <v>2200</v>
      </c>
      <c r="B121" s="8" t="s">
        <v>2201</v>
      </c>
      <c r="C121" s="12">
        <v>8</v>
      </c>
      <c r="D121" s="12" t="s">
        <v>10</v>
      </c>
      <c r="E121" s="195">
        <v>11010</v>
      </c>
      <c r="F121" s="195">
        <f t="shared" si="4"/>
        <v>88080</v>
      </c>
    </row>
    <row r="122" spans="1:6" ht="36.75" thickBot="1" x14ac:dyDescent="0.3">
      <c r="A122" s="194" t="s">
        <v>2202</v>
      </c>
      <c r="B122" s="8" t="s">
        <v>2203</v>
      </c>
      <c r="C122" s="12">
        <v>4</v>
      </c>
      <c r="D122" s="12" t="s">
        <v>10</v>
      </c>
      <c r="E122" s="195">
        <v>1840</v>
      </c>
      <c r="F122" s="195">
        <f t="shared" si="4"/>
        <v>7360</v>
      </c>
    </row>
    <row r="123" spans="1:6" ht="36.75" thickBot="1" x14ac:dyDescent="0.3">
      <c r="A123" s="194" t="s">
        <v>2204</v>
      </c>
      <c r="B123" s="8" t="s">
        <v>2205</v>
      </c>
      <c r="C123" s="12">
        <v>0.12</v>
      </c>
      <c r="D123" s="12" t="s">
        <v>79</v>
      </c>
      <c r="E123" s="195">
        <v>25000</v>
      </c>
      <c r="F123" s="195">
        <f t="shared" si="4"/>
        <v>3000</v>
      </c>
    </row>
    <row r="124" spans="1:6" ht="36.75" thickBot="1" x14ac:dyDescent="0.3">
      <c r="A124" s="194" t="s">
        <v>2206</v>
      </c>
      <c r="B124" s="8" t="s">
        <v>2343</v>
      </c>
      <c r="C124" s="12">
        <v>24.9</v>
      </c>
      <c r="D124" s="12" t="s">
        <v>17</v>
      </c>
      <c r="E124" s="195">
        <v>109</v>
      </c>
      <c r="F124" s="195">
        <f t="shared" si="4"/>
        <v>2714.1</v>
      </c>
    </row>
    <row r="125" spans="1:6" ht="36.75" thickBot="1" x14ac:dyDescent="0.3">
      <c r="A125" s="194" t="s">
        <v>2207</v>
      </c>
      <c r="B125" s="8" t="s">
        <v>2344</v>
      </c>
      <c r="C125" s="12">
        <v>1</v>
      </c>
      <c r="D125" s="12" t="s">
        <v>66</v>
      </c>
      <c r="E125" s="195">
        <v>2541</v>
      </c>
      <c r="F125" s="195">
        <f t="shared" si="4"/>
        <v>2541</v>
      </c>
    </row>
    <row r="126" spans="1:6" ht="36.75" thickBot="1" x14ac:dyDescent="0.3">
      <c r="A126" s="194" t="s">
        <v>2208</v>
      </c>
      <c r="B126" s="8" t="s">
        <v>2209</v>
      </c>
      <c r="C126" s="12">
        <v>7</v>
      </c>
      <c r="D126" s="12" t="s">
        <v>10</v>
      </c>
      <c r="E126" s="195">
        <v>160</v>
      </c>
      <c r="F126" s="195">
        <f t="shared" si="4"/>
        <v>1120</v>
      </c>
    </row>
    <row r="127" spans="1:6" ht="36.75" thickBot="1" x14ac:dyDescent="0.3">
      <c r="A127" s="194" t="s">
        <v>2210</v>
      </c>
      <c r="B127" s="8" t="s">
        <v>2211</v>
      </c>
      <c r="C127" s="12">
        <v>8</v>
      </c>
      <c r="D127" s="12" t="s">
        <v>10</v>
      </c>
      <c r="E127" s="195">
        <v>7.2</v>
      </c>
      <c r="F127" s="195">
        <f t="shared" si="4"/>
        <v>57.6</v>
      </c>
    </row>
    <row r="128" spans="1:6" ht="36.75" thickBot="1" x14ac:dyDescent="0.3">
      <c r="A128" s="194" t="s">
        <v>2212</v>
      </c>
      <c r="B128" s="8" t="s">
        <v>2213</v>
      </c>
      <c r="C128" s="12">
        <v>2</v>
      </c>
      <c r="D128" s="12" t="s">
        <v>10</v>
      </c>
      <c r="E128" s="195">
        <v>2733</v>
      </c>
      <c r="F128" s="195">
        <f t="shared" si="4"/>
        <v>5466</v>
      </c>
    </row>
    <row r="129" spans="1:6" ht="36.75" thickBot="1" x14ac:dyDescent="0.3">
      <c r="A129" s="194" t="s">
        <v>2214</v>
      </c>
      <c r="B129" s="8" t="s">
        <v>2215</v>
      </c>
      <c r="C129" s="12">
        <v>1</v>
      </c>
      <c r="D129" s="12" t="s">
        <v>10</v>
      </c>
      <c r="E129" s="195">
        <v>1084</v>
      </c>
      <c r="F129" s="195">
        <f t="shared" si="4"/>
        <v>1084</v>
      </c>
    </row>
    <row r="130" spans="1:6" ht="36.75" thickBot="1" x14ac:dyDescent="0.3">
      <c r="A130" s="194" t="s">
        <v>2216</v>
      </c>
      <c r="B130" s="8" t="s">
        <v>2345</v>
      </c>
      <c r="C130" s="12">
        <v>1</v>
      </c>
      <c r="D130" s="12" t="s">
        <v>10</v>
      </c>
      <c r="E130" s="195">
        <v>352</v>
      </c>
      <c r="F130" s="195">
        <f t="shared" si="4"/>
        <v>352</v>
      </c>
    </row>
    <row r="131" spans="1:6" ht="36.75" thickBot="1" x14ac:dyDescent="0.3">
      <c r="A131" s="194" t="s">
        <v>2217</v>
      </c>
      <c r="B131" s="8" t="s">
        <v>2218</v>
      </c>
      <c r="C131" s="12">
        <v>13</v>
      </c>
      <c r="D131" s="12" t="s">
        <v>10</v>
      </c>
      <c r="E131" s="195">
        <v>4390</v>
      </c>
      <c r="F131" s="195">
        <f t="shared" si="4"/>
        <v>57070</v>
      </c>
    </row>
    <row r="132" spans="1:6" ht="36.75" thickBot="1" x14ac:dyDescent="0.3">
      <c r="A132" s="194" t="s">
        <v>2219</v>
      </c>
      <c r="B132" s="8" t="s">
        <v>2220</v>
      </c>
      <c r="C132" s="12">
        <v>3</v>
      </c>
      <c r="D132" s="12" t="s">
        <v>10</v>
      </c>
      <c r="E132" s="195">
        <v>1261</v>
      </c>
      <c r="F132" s="195">
        <f t="shared" si="4"/>
        <v>3783</v>
      </c>
    </row>
    <row r="133" spans="1:6" ht="36.75" thickBot="1" x14ac:dyDescent="0.3">
      <c r="A133" s="194" t="s">
        <v>2221</v>
      </c>
      <c r="B133" s="8" t="s">
        <v>2222</v>
      </c>
      <c r="C133" s="12">
        <v>1</v>
      </c>
      <c r="D133" s="12" t="s">
        <v>10</v>
      </c>
      <c r="E133" s="195">
        <v>5261</v>
      </c>
      <c r="F133" s="195">
        <f t="shared" si="4"/>
        <v>5261</v>
      </c>
    </row>
    <row r="134" spans="1:6" ht="36.75" thickBot="1" x14ac:dyDescent="0.3">
      <c r="A134" s="194" t="s">
        <v>2223</v>
      </c>
      <c r="B134" s="8" t="s">
        <v>2224</v>
      </c>
      <c r="C134" s="12">
        <v>9</v>
      </c>
      <c r="D134" s="12" t="s">
        <v>10</v>
      </c>
      <c r="E134" s="195">
        <v>5871</v>
      </c>
      <c r="F134" s="195">
        <f t="shared" si="4"/>
        <v>52839</v>
      </c>
    </row>
    <row r="135" spans="1:6" ht="36.75" thickBot="1" x14ac:dyDescent="0.3">
      <c r="A135" s="194" t="s">
        <v>2225</v>
      </c>
      <c r="B135" s="8" t="s">
        <v>2346</v>
      </c>
      <c r="C135" s="12">
        <v>1</v>
      </c>
      <c r="D135" s="12" t="s">
        <v>10</v>
      </c>
      <c r="E135" s="195">
        <v>15000</v>
      </c>
      <c r="F135" s="195">
        <f t="shared" si="4"/>
        <v>15000</v>
      </c>
    </row>
    <row r="136" spans="1:6" ht="15.75" thickBot="1" x14ac:dyDescent="0.3">
      <c r="A136" s="196" t="s">
        <v>2226</v>
      </c>
      <c r="B136" s="197"/>
      <c r="C136" s="197"/>
      <c r="D136" s="197"/>
      <c r="E136" s="195">
        <v>0</v>
      </c>
      <c r="F136" s="195">
        <f t="shared" si="4"/>
        <v>0</v>
      </c>
    </row>
    <row r="137" spans="1:6" ht="36.75" thickBot="1" x14ac:dyDescent="0.3">
      <c r="A137" s="194" t="s">
        <v>2227</v>
      </c>
      <c r="B137" s="8" t="s">
        <v>2228</v>
      </c>
      <c r="C137" s="12">
        <v>22</v>
      </c>
      <c r="D137" s="12" t="s">
        <v>10</v>
      </c>
      <c r="E137" s="195">
        <v>70</v>
      </c>
      <c r="F137" s="195">
        <f t="shared" si="4"/>
        <v>1540</v>
      </c>
    </row>
    <row r="138" spans="1:6" ht="36.75" thickBot="1" x14ac:dyDescent="0.3">
      <c r="A138" s="194" t="s">
        <v>2229</v>
      </c>
      <c r="B138" s="8" t="s">
        <v>2230</v>
      </c>
      <c r="C138" s="12">
        <v>15</v>
      </c>
      <c r="D138" s="12" t="s">
        <v>10</v>
      </c>
      <c r="E138" s="195">
        <v>2091</v>
      </c>
      <c r="F138" s="195">
        <f t="shared" si="4"/>
        <v>31365</v>
      </c>
    </row>
    <row r="139" spans="1:6" ht="36.75" thickBot="1" x14ac:dyDescent="0.3">
      <c r="A139" s="194" t="s">
        <v>2231</v>
      </c>
      <c r="B139" s="8" t="s">
        <v>2232</v>
      </c>
      <c r="C139" s="12">
        <v>4</v>
      </c>
      <c r="D139" s="12" t="s">
        <v>10</v>
      </c>
      <c r="E139" s="195">
        <v>4011</v>
      </c>
      <c r="F139" s="195">
        <f t="shared" si="4"/>
        <v>16044</v>
      </c>
    </row>
    <row r="140" spans="1:6" ht="36.75" thickBot="1" x14ac:dyDescent="0.3">
      <c r="A140" s="194" t="s">
        <v>2233</v>
      </c>
      <c r="B140" s="8" t="s">
        <v>2234</v>
      </c>
      <c r="C140" s="12">
        <v>13</v>
      </c>
      <c r="D140" s="12" t="s">
        <v>10</v>
      </c>
      <c r="E140" s="195">
        <v>10</v>
      </c>
      <c r="F140" s="195">
        <f t="shared" si="4"/>
        <v>130</v>
      </c>
    </row>
    <row r="141" spans="1:6" ht="36.75" thickBot="1" x14ac:dyDescent="0.3">
      <c r="A141" s="194" t="s">
        <v>2235</v>
      </c>
      <c r="B141" s="8" t="s">
        <v>2236</v>
      </c>
      <c r="C141" s="12">
        <v>1</v>
      </c>
      <c r="D141" s="12" t="s">
        <v>10</v>
      </c>
      <c r="E141" s="195">
        <v>8000</v>
      </c>
      <c r="F141" s="195">
        <f t="shared" si="4"/>
        <v>8000</v>
      </c>
    </row>
    <row r="142" spans="1:6" ht="36.75" thickBot="1" x14ac:dyDescent="0.3">
      <c r="A142" s="194" t="s">
        <v>2237</v>
      </c>
      <c r="B142" s="8" t="s">
        <v>2236</v>
      </c>
      <c r="C142" s="12">
        <v>1</v>
      </c>
      <c r="D142" s="12" t="s">
        <v>10</v>
      </c>
      <c r="E142" s="195">
        <v>8000</v>
      </c>
      <c r="F142" s="195">
        <f t="shared" si="4"/>
        <v>8000</v>
      </c>
    </row>
    <row r="143" spans="1:6" ht="36.75" thickBot="1" x14ac:dyDescent="0.3">
      <c r="A143" s="194" t="s">
        <v>2238</v>
      </c>
      <c r="B143" s="8" t="s">
        <v>2239</v>
      </c>
      <c r="C143" s="12">
        <v>4</v>
      </c>
      <c r="D143" s="12" t="s">
        <v>10</v>
      </c>
      <c r="E143" s="195">
        <v>85</v>
      </c>
      <c r="F143" s="195">
        <f t="shared" si="4"/>
        <v>340</v>
      </c>
    </row>
    <row r="144" spans="1:6" ht="36.75" thickBot="1" x14ac:dyDescent="0.3">
      <c r="A144" s="194" t="s">
        <v>2240</v>
      </c>
      <c r="B144" s="8" t="s">
        <v>292</v>
      </c>
      <c r="C144" s="12">
        <v>102</v>
      </c>
      <c r="D144" s="12" t="s">
        <v>10</v>
      </c>
      <c r="E144" s="195">
        <v>10</v>
      </c>
      <c r="F144" s="195">
        <f t="shared" si="4"/>
        <v>1020</v>
      </c>
    </row>
    <row r="145" spans="1:6" ht="36.75" thickBot="1" x14ac:dyDescent="0.3">
      <c r="A145" s="194" t="s">
        <v>2241</v>
      </c>
      <c r="B145" s="8" t="s">
        <v>2242</v>
      </c>
      <c r="C145" s="12">
        <v>21</v>
      </c>
      <c r="D145" s="12" t="s">
        <v>10</v>
      </c>
      <c r="E145" s="195">
        <v>21</v>
      </c>
      <c r="F145" s="195">
        <f t="shared" si="4"/>
        <v>441</v>
      </c>
    </row>
    <row r="146" spans="1:6" ht="36.75" thickBot="1" x14ac:dyDescent="0.3">
      <c r="A146" s="194" t="s">
        <v>2243</v>
      </c>
      <c r="B146" s="8" t="s">
        <v>2244</v>
      </c>
      <c r="C146" s="12">
        <v>1</v>
      </c>
      <c r="D146" s="12" t="s">
        <v>10</v>
      </c>
      <c r="E146" s="195">
        <v>11800</v>
      </c>
      <c r="F146" s="195">
        <f t="shared" si="4"/>
        <v>11800</v>
      </c>
    </row>
    <row r="147" spans="1:6" ht="36.75" thickBot="1" x14ac:dyDescent="0.3">
      <c r="A147" s="194" t="s">
        <v>2245</v>
      </c>
      <c r="B147" s="8" t="s">
        <v>2244</v>
      </c>
      <c r="C147" s="12">
        <v>1</v>
      </c>
      <c r="D147" s="12" t="s">
        <v>10</v>
      </c>
      <c r="E147" s="195">
        <v>11800</v>
      </c>
      <c r="F147" s="195">
        <f t="shared" si="4"/>
        <v>11800</v>
      </c>
    </row>
    <row r="148" spans="1:6" ht="36.75" thickBot="1" x14ac:dyDescent="0.3">
      <c r="A148" s="194" t="s">
        <v>2246</v>
      </c>
      <c r="B148" s="8" t="s">
        <v>2244</v>
      </c>
      <c r="C148" s="12">
        <v>1</v>
      </c>
      <c r="D148" s="12" t="s">
        <v>10</v>
      </c>
      <c r="E148" s="195">
        <v>11800</v>
      </c>
      <c r="F148" s="195">
        <f t="shared" si="4"/>
        <v>11800</v>
      </c>
    </row>
    <row r="149" spans="1:6" ht="36.75" thickBot="1" x14ac:dyDescent="0.3">
      <c r="A149" s="194" t="s">
        <v>2247</v>
      </c>
      <c r="B149" s="8" t="s">
        <v>2248</v>
      </c>
      <c r="C149" s="12">
        <v>1</v>
      </c>
      <c r="D149" s="12" t="s">
        <v>10</v>
      </c>
      <c r="E149" s="195">
        <v>8000</v>
      </c>
      <c r="F149" s="195">
        <f t="shared" si="4"/>
        <v>8000</v>
      </c>
    </row>
    <row r="150" spans="1:6" ht="36.75" thickBot="1" x14ac:dyDescent="0.3">
      <c r="A150" s="194" t="s">
        <v>2249</v>
      </c>
      <c r="B150" s="8" t="s">
        <v>2250</v>
      </c>
      <c r="C150" s="12">
        <v>2</v>
      </c>
      <c r="D150" s="12" t="s">
        <v>10</v>
      </c>
      <c r="E150" s="195">
        <v>27</v>
      </c>
      <c r="F150" s="195">
        <f t="shared" si="4"/>
        <v>54</v>
      </c>
    </row>
    <row r="151" spans="1:6" ht="36.75" thickBot="1" x14ac:dyDescent="0.3">
      <c r="A151" s="194" t="s">
        <v>2251</v>
      </c>
      <c r="B151" s="8" t="s">
        <v>2252</v>
      </c>
      <c r="C151" s="12">
        <v>2</v>
      </c>
      <c r="D151" s="12" t="s">
        <v>10</v>
      </c>
      <c r="E151" s="195">
        <v>33</v>
      </c>
      <c r="F151" s="195">
        <f t="shared" si="4"/>
        <v>66</v>
      </c>
    </row>
    <row r="152" spans="1:6" ht="36.75" thickBot="1" x14ac:dyDescent="0.3">
      <c r="A152" s="194" t="s">
        <v>2253</v>
      </c>
      <c r="B152" s="8" t="s">
        <v>2254</v>
      </c>
      <c r="C152" s="12">
        <v>2</v>
      </c>
      <c r="D152" s="12" t="s">
        <v>10</v>
      </c>
      <c r="E152" s="195">
        <v>52</v>
      </c>
      <c r="F152" s="195">
        <f t="shared" si="4"/>
        <v>104</v>
      </c>
    </row>
    <row r="153" spans="1:6" ht="36.75" thickBot="1" x14ac:dyDescent="0.3">
      <c r="A153" s="194" t="s">
        <v>2255</v>
      </c>
      <c r="B153" s="8" t="s">
        <v>2256</v>
      </c>
      <c r="C153" s="12">
        <v>2</v>
      </c>
      <c r="D153" s="12" t="s">
        <v>10</v>
      </c>
      <c r="E153" s="195">
        <v>72</v>
      </c>
      <c r="F153" s="195">
        <f t="shared" si="4"/>
        <v>144</v>
      </c>
    </row>
    <row r="154" spans="1:6" ht="36.75" thickBot="1" x14ac:dyDescent="0.3">
      <c r="A154" s="194" t="s">
        <v>2257</v>
      </c>
      <c r="B154" s="8" t="s">
        <v>2258</v>
      </c>
      <c r="C154" s="12">
        <v>2</v>
      </c>
      <c r="D154" s="12" t="s">
        <v>10</v>
      </c>
      <c r="E154" s="195">
        <v>110</v>
      </c>
      <c r="F154" s="195">
        <f t="shared" si="4"/>
        <v>220</v>
      </c>
    </row>
    <row r="155" spans="1:6" ht="36.75" thickBot="1" x14ac:dyDescent="0.3">
      <c r="A155" s="194" t="s">
        <v>2259</v>
      </c>
      <c r="B155" s="8" t="s">
        <v>2260</v>
      </c>
      <c r="C155" s="12">
        <v>2</v>
      </c>
      <c r="D155" s="12" t="s">
        <v>10</v>
      </c>
      <c r="E155" s="195">
        <v>270</v>
      </c>
      <c r="F155" s="195">
        <f t="shared" si="4"/>
        <v>540</v>
      </c>
    </row>
    <row r="156" spans="1:6" ht="36.75" thickBot="1" x14ac:dyDescent="0.3">
      <c r="A156" s="194" t="s">
        <v>2261</v>
      </c>
      <c r="B156" s="8" t="s">
        <v>2262</v>
      </c>
      <c r="C156" s="12">
        <v>2</v>
      </c>
      <c r="D156" s="12" t="s">
        <v>10</v>
      </c>
      <c r="E156" s="195">
        <v>444</v>
      </c>
      <c r="F156" s="195">
        <f t="shared" si="4"/>
        <v>888</v>
      </c>
    </row>
    <row r="157" spans="1:6" ht="36.75" thickBot="1" x14ac:dyDescent="0.3">
      <c r="A157" s="194" t="s">
        <v>2263</v>
      </c>
      <c r="B157" s="8" t="s">
        <v>2264</v>
      </c>
      <c r="C157" s="12">
        <v>2</v>
      </c>
      <c r="D157" s="12" t="s">
        <v>10</v>
      </c>
      <c r="E157" s="195">
        <v>779</v>
      </c>
      <c r="F157" s="195">
        <f t="shared" si="4"/>
        <v>1558</v>
      </c>
    </row>
    <row r="158" spans="1:6" ht="36.75" thickBot="1" x14ac:dyDescent="0.3">
      <c r="A158" s="194" t="s">
        <v>2265</v>
      </c>
      <c r="B158" s="8" t="s">
        <v>2266</v>
      </c>
      <c r="C158" s="12">
        <v>1</v>
      </c>
      <c r="D158" s="12" t="s">
        <v>10</v>
      </c>
      <c r="E158" s="195">
        <v>1352</v>
      </c>
      <c r="F158" s="195">
        <f t="shared" si="4"/>
        <v>1352</v>
      </c>
    </row>
    <row r="159" spans="1:6" ht="36.75" thickBot="1" x14ac:dyDescent="0.3">
      <c r="A159" s="194" t="s">
        <v>2267</v>
      </c>
      <c r="B159" s="8" t="s">
        <v>2268</v>
      </c>
      <c r="C159" s="12">
        <v>1</v>
      </c>
      <c r="D159" s="12" t="s">
        <v>10</v>
      </c>
      <c r="E159" s="195">
        <v>2641</v>
      </c>
      <c r="F159" s="195">
        <f t="shared" ref="F159:F190" si="5">E159*C159</f>
        <v>2641</v>
      </c>
    </row>
    <row r="160" spans="1:6" ht="36.75" thickBot="1" x14ac:dyDescent="0.3">
      <c r="A160" s="194" t="s">
        <v>2269</v>
      </c>
      <c r="B160" s="8" t="s">
        <v>2270</v>
      </c>
      <c r="C160" s="12">
        <v>4</v>
      </c>
      <c r="D160" s="12" t="s">
        <v>10</v>
      </c>
      <c r="E160" s="195">
        <v>1144</v>
      </c>
      <c r="F160" s="195">
        <f t="shared" si="5"/>
        <v>4576</v>
      </c>
    </row>
    <row r="161" spans="1:6" ht="36.75" thickBot="1" x14ac:dyDescent="0.3">
      <c r="A161" s="194" t="s">
        <v>2271</v>
      </c>
      <c r="B161" s="8" t="s">
        <v>2272</v>
      </c>
      <c r="C161" s="12">
        <v>4</v>
      </c>
      <c r="D161" s="12" t="s">
        <v>17</v>
      </c>
      <c r="E161" s="195">
        <v>1271</v>
      </c>
      <c r="F161" s="195">
        <f t="shared" si="5"/>
        <v>5084</v>
      </c>
    </row>
    <row r="162" spans="1:6" ht="36.75" thickBot="1" x14ac:dyDescent="0.3">
      <c r="A162" s="216" t="s">
        <v>2273</v>
      </c>
      <c r="B162" s="217" t="s">
        <v>2274</v>
      </c>
      <c r="C162" s="22">
        <v>37</v>
      </c>
      <c r="D162" s="22" t="s">
        <v>10</v>
      </c>
      <c r="E162" s="218">
        <v>980</v>
      </c>
      <c r="F162" s="218"/>
    </row>
    <row r="163" spans="1:6" ht="36.75" thickBot="1" x14ac:dyDescent="0.3">
      <c r="A163" s="194" t="s">
        <v>2275</v>
      </c>
      <c r="B163" s="8" t="s">
        <v>2276</v>
      </c>
      <c r="C163" s="12">
        <v>29</v>
      </c>
      <c r="D163" s="12" t="s">
        <v>10</v>
      </c>
      <c r="E163" s="195">
        <v>11</v>
      </c>
      <c r="F163" s="195">
        <f t="shared" si="5"/>
        <v>319</v>
      </c>
    </row>
    <row r="164" spans="1:6" ht="36.75" thickBot="1" x14ac:dyDescent="0.3">
      <c r="A164" s="194" t="s">
        <v>2277</v>
      </c>
      <c r="B164" s="8" t="s">
        <v>2278</v>
      </c>
      <c r="C164" s="12">
        <v>9</v>
      </c>
      <c r="D164" s="12" t="s">
        <v>10</v>
      </c>
      <c r="E164" s="195">
        <v>14</v>
      </c>
      <c r="F164" s="195">
        <f t="shared" si="5"/>
        <v>126</v>
      </c>
    </row>
    <row r="165" spans="1:6" ht="36.75" thickBot="1" x14ac:dyDescent="0.3">
      <c r="A165" s="194" t="s">
        <v>2279</v>
      </c>
      <c r="B165" s="8" t="s">
        <v>2280</v>
      </c>
      <c r="C165" s="12">
        <v>3</v>
      </c>
      <c r="D165" s="12" t="s">
        <v>10</v>
      </c>
      <c r="E165" s="195">
        <v>58</v>
      </c>
      <c r="F165" s="195">
        <f t="shared" si="5"/>
        <v>174</v>
      </c>
    </row>
    <row r="166" spans="1:6" ht="36.75" thickBot="1" x14ac:dyDescent="0.3">
      <c r="A166" s="194" t="s">
        <v>2281</v>
      </c>
      <c r="B166" s="8" t="s">
        <v>2282</v>
      </c>
      <c r="C166" s="12">
        <v>5</v>
      </c>
      <c r="D166" s="12" t="s">
        <v>10</v>
      </c>
      <c r="E166" s="195">
        <v>29</v>
      </c>
      <c r="F166" s="195">
        <f t="shared" si="5"/>
        <v>145</v>
      </c>
    </row>
    <row r="167" spans="1:6" ht="36.75" thickBot="1" x14ac:dyDescent="0.3">
      <c r="A167" s="194" t="s">
        <v>2283</v>
      </c>
      <c r="B167" s="8" t="s">
        <v>2284</v>
      </c>
      <c r="C167" s="12">
        <v>486</v>
      </c>
      <c r="D167" s="12" t="s">
        <v>10</v>
      </c>
      <c r="E167" s="195">
        <v>96</v>
      </c>
      <c r="F167" s="195">
        <f t="shared" si="5"/>
        <v>46656</v>
      </c>
    </row>
    <row r="168" spans="1:6" ht="36.75" thickBot="1" x14ac:dyDescent="0.3">
      <c r="A168" s="194" t="s">
        <v>2285</v>
      </c>
      <c r="B168" s="8" t="s">
        <v>2286</v>
      </c>
      <c r="C168" s="12">
        <v>20</v>
      </c>
      <c r="D168" s="12" t="s">
        <v>17</v>
      </c>
      <c r="E168" s="195">
        <v>64</v>
      </c>
      <c r="F168" s="195">
        <f t="shared" si="5"/>
        <v>1280</v>
      </c>
    </row>
    <row r="169" spans="1:6" ht="36.75" thickBot="1" x14ac:dyDescent="0.3">
      <c r="A169" s="194" t="s">
        <v>2287</v>
      </c>
      <c r="B169" s="8" t="s">
        <v>2288</v>
      </c>
      <c r="C169" s="12">
        <v>4</v>
      </c>
      <c r="D169" s="12" t="s">
        <v>10</v>
      </c>
      <c r="E169" s="195">
        <v>410</v>
      </c>
      <c r="F169" s="195">
        <f t="shared" si="5"/>
        <v>1640</v>
      </c>
    </row>
    <row r="170" spans="1:6" ht="36.75" thickBot="1" x14ac:dyDescent="0.3">
      <c r="A170" s="194" t="s">
        <v>2289</v>
      </c>
      <c r="B170" s="8" t="s">
        <v>2290</v>
      </c>
      <c r="C170" s="12">
        <v>32</v>
      </c>
      <c r="D170" s="12" t="s">
        <v>10</v>
      </c>
      <c r="E170" s="195">
        <v>410</v>
      </c>
      <c r="F170" s="195">
        <f t="shared" si="5"/>
        <v>13120</v>
      </c>
    </row>
    <row r="171" spans="1:6" ht="36.75" thickBot="1" x14ac:dyDescent="0.3">
      <c r="A171" s="194" t="s">
        <v>2291</v>
      </c>
      <c r="B171" s="8" t="s">
        <v>2292</v>
      </c>
      <c r="C171" s="12">
        <v>8</v>
      </c>
      <c r="D171" s="12" t="s">
        <v>10</v>
      </c>
      <c r="E171" s="195">
        <v>410</v>
      </c>
      <c r="F171" s="195">
        <f t="shared" si="5"/>
        <v>3280</v>
      </c>
    </row>
    <row r="172" spans="1:6" ht="36.75" thickBot="1" x14ac:dyDescent="0.3">
      <c r="A172" s="194" t="s">
        <v>2293</v>
      </c>
      <c r="B172" s="8" t="s">
        <v>2294</v>
      </c>
      <c r="C172" s="12">
        <v>11</v>
      </c>
      <c r="D172" s="12" t="s">
        <v>10</v>
      </c>
      <c r="E172" s="195">
        <v>410</v>
      </c>
      <c r="F172" s="195">
        <f t="shared" si="5"/>
        <v>4510</v>
      </c>
    </row>
    <row r="173" spans="1:6" ht="36.75" thickBot="1" x14ac:dyDescent="0.3">
      <c r="A173" s="194" t="s">
        <v>2295</v>
      </c>
      <c r="B173" s="8" t="s">
        <v>2296</v>
      </c>
      <c r="C173" s="12">
        <v>1</v>
      </c>
      <c r="D173" s="12" t="s">
        <v>10</v>
      </c>
      <c r="E173" s="195">
        <v>410</v>
      </c>
      <c r="F173" s="195">
        <f t="shared" si="5"/>
        <v>410</v>
      </c>
    </row>
    <row r="174" spans="1:6" ht="36.75" thickBot="1" x14ac:dyDescent="0.3">
      <c r="A174" s="194" t="s">
        <v>2297</v>
      </c>
      <c r="B174" s="8" t="s">
        <v>2298</v>
      </c>
      <c r="C174" s="12">
        <v>2</v>
      </c>
      <c r="D174" s="12" t="s">
        <v>10</v>
      </c>
      <c r="E174" s="195">
        <v>15871</v>
      </c>
      <c r="F174" s="195">
        <f t="shared" si="5"/>
        <v>31742</v>
      </c>
    </row>
    <row r="175" spans="1:6" ht="36.75" thickBot="1" x14ac:dyDescent="0.3">
      <c r="A175" s="194" t="s">
        <v>2299</v>
      </c>
      <c r="B175" s="8" t="s">
        <v>2215</v>
      </c>
      <c r="C175" s="12">
        <v>1</v>
      </c>
      <c r="D175" s="12" t="s">
        <v>10</v>
      </c>
      <c r="E175" s="195">
        <v>771</v>
      </c>
      <c r="F175" s="195">
        <f t="shared" si="5"/>
        <v>771</v>
      </c>
    </row>
    <row r="176" spans="1:6" ht="36.75" thickBot="1" x14ac:dyDescent="0.3">
      <c r="A176" s="194" t="s">
        <v>2300</v>
      </c>
      <c r="B176" s="8" t="s">
        <v>2301</v>
      </c>
      <c r="C176" s="12">
        <v>3</v>
      </c>
      <c r="D176" s="12" t="s">
        <v>10</v>
      </c>
      <c r="E176" s="195">
        <v>562</v>
      </c>
      <c r="F176" s="195">
        <f t="shared" si="5"/>
        <v>1686</v>
      </c>
    </row>
    <row r="177" spans="1:6" ht="36.75" thickBot="1" x14ac:dyDescent="0.3">
      <c r="A177" s="194" t="s">
        <v>2302</v>
      </c>
      <c r="B177" s="8" t="s">
        <v>2303</v>
      </c>
      <c r="C177" s="12">
        <v>1</v>
      </c>
      <c r="D177" s="12" t="s">
        <v>10</v>
      </c>
      <c r="E177" s="195">
        <v>772</v>
      </c>
      <c r="F177" s="195">
        <f t="shared" si="5"/>
        <v>772</v>
      </c>
    </row>
    <row r="178" spans="1:6" ht="36.75" thickBot="1" x14ac:dyDescent="0.3">
      <c r="A178" s="194" t="s">
        <v>2304</v>
      </c>
      <c r="B178" s="8" t="s">
        <v>2305</v>
      </c>
      <c r="C178" s="12">
        <v>1</v>
      </c>
      <c r="D178" s="12" t="s">
        <v>10</v>
      </c>
      <c r="E178" s="195">
        <v>2451</v>
      </c>
      <c r="F178" s="195">
        <f t="shared" si="5"/>
        <v>2451</v>
      </c>
    </row>
    <row r="179" spans="1:6" ht="36.75" thickBot="1" x14ac:dyDescent="0.3">
      <c r="A179" s="194" t="s">
        <v>2306</v>
      </c>
      <c r="B179" s="8" t="s">
        <v>2307</v>
      </c>
      <c r="C179" s="12">
        <v>29</v>
      </c>
      <c r="D179" s="12" t="s">
        <v>10</v>
      </c>
      <c r="E179" s="195">
        <v>4</v>
      </c>
      <c r="F179" s="195">
        <f t="shared" si="5"/>
        <v>116</v>
      </c>
    </row>
    <row r="180" spans="1:6" ht="36.75" thickBot="1" x14ac:dyDescent="0.3">
      <c r="A180" s="194" t="s">
        <v>2308</v>
      </c>
      <c r="B180" s="8" t="s">
        <v>2309</v>
      </c>
      <c r="C180" s="12">
        <v>11</v>
      </c>
      <c r="D180" s="12" t="s">
        <v>10</v>
      </c>
      <c r="E180" s="195">
        <v>6</v>
      </c>
      <c r="F180" s="195">
        <f t="shared" si="5"/>
        <v>66</v>
      </c>
    </row>
    <row r="181" spans="1:6" ht="36.75" thickBot="1" x14ac:dyDescent="0.3">
      <c r="A181" s="194" t="s">
        <v>2310</v>
      </c>
      <c r="B181" s="8" t="s">
        <v>2311</v>
      </c>
      <c r="C181" s="12">
        <v>5</v>
      </c>
      <c r="D181" s="12" t="s">
        <v>10</v>
      </c>
      <c r="E181" s="195">
        <v>162</v>
      </c>
      <c r="F181" s="195">
        <f t="shared" si="5"/>
        <v>810</v>
      </c>
    </row>
    <row r="182" spans="1:6" ht="36.75" thickBot="1" x14ac:dyDescent="0.3">
      <c r="A182" s="194" t="s">
        <v>2312</v>
      </c>
      <c r="B182" s="8" t="s">
        <v>2313</v>
      </c>
      <c r="C182" s="12">
        <v>2</v>
      </c>
      <c r="D182" s="12" t="s">
        <v>10</v>
      </c>
      <c r="E182" s="195">
        <v>296</v>
      </c>
      <c r="F182" s="195">
        <f t="shared" si="5"/>
        <v>592</v>
      </c>
    </row>
    <row r="183" spans="1:6" ht="36.75" thickBot="1" x14ac:dyDescent="0.3">
      <c r="A183" s="194" t="s">
        <v>2314</v>
      </c>
      <c r="B183" s="8" t="s">
        <v>1784</v>
      </c>
      <c r="C183" s="12">
        <v>31</v>
      </c>
      <c r="D183" s="12" t="s">
        <v>10</v>
      </c>
      <c r="E183" s="195">
        <v>11</v>
      </c>
      <c r="F183" s="195">
        <f t="shared" si="5"/>
        <v>341</v>
      </c>
    </row>
    <row r="184" spans="1:6" ht="36.75" thickBot="1" x14ac:dyDescent="0.3">
      <c r="A184" s="194" t="s">
        <v>2315</v>
      </c>
      <c r="B184" s="8" t="s">
        <v>2316</v>
      </c>
      <c r="C184" s="12">
        <v>11</v>
      </c>
      <c r="D184" s="12" t="s">
        <v>10</v>
      </c>
      <c r="E184" s="195">
        <v>14</v>
      </c>
      <c r="F184" s="195">
        <f t="shared" si="5"/>
        <v>154</v>
      </c>
    </row>
    <row r="185" spans="1:6" ht="36.75" thickBot="1" x14ac:dyDescent="0.3">
      <c r="A185" s="194" t="s">
        <v>2317</v>
      </c>
      <c r="B185" s="8" t="s">
        <v>2318</v>
      </c>
      <c r="C185" s="12">
        <v>75</v>
      </c>
      <c r="D185" s="12" t="s">
        <v>1480</v>
      </c>
      <c r="E185" s="195">
        <v>466</v>
      </c>
      <c r="F185" s="195">
        <f t="shared" si="5"/>
        <v>34950</v>
      </c>
    </row>
    <row r="186" spans="1:6" ht="36.75" thickBot="1" x14ac:dyDescent="0.3">
      <c r="A186" s="194" t="s">
        <v>2319</v>
      </c>
      <c r="B186" s="8" t="s">
        <v>2320</v>
      </c>
      <c r="C186" s="12">
        <v>349</v>
      </c>
      <c r="D186" s="12" t="s">
        <v>1480</v>
      </c>
      <c r="E186" s="195">
        <v>640</v>
      </c>
      <c r="F186" s="195">
        <f t="shared" si="5"/>
        <v>223360</v>
      </c>
    </row>
    <row r="187" spans="1:6" ht="36.75" thickBot="1" x14ac:dyDescent="0.3">
      <c r="A187" s="194" t="s">
        <v>2321</v>
      </c>
      <c r="B187" s="8" t="s">
        <v>2322</v>
      </c>
      <c r="C187" s="12">
        <v>26</v>
      </c>
      <c r="D187" s="12" t="s">
        <v>1480</v>
      </c>
      <c r="E187" s="195">
        <v>160</v>
      </c>
      <c r="F187" s="195">
        <f t="shared" si="5"/>
        <v>4160</v>
      </c>
    </row>
    <row r="188" spans="1:6" ht="36.75" thickBot="1" x14ac:dyDescent="0.3">
      <c r="A188" s="194" t="s">
        <v>2323</v>
      </c>
      <c r="B188" s="8" t="s">
        <v>2324</v>
      </c>
      <c r="C188" s="12">
        <v>150</v>
      </c>
      <c r="D188" s="12" t="s">
        <v>1480</v>
      </c>
      <c r="E188" s="195">
        <v>466</v>
      </c>
      <c r="F188" s="195">
        <f t="shared" si="5"/>
        <v>69900</v>
      </c>
    </row>
    <row r="189" spans="1:6" ht="36.75" thickBot="1" x14ac:dyDescent="0.3">
      <c r="A189" s="194" t="s">
        <v>2325</v>
      </c>
      <c r="B189" s="8" t="s">
        <v>2326</v>
      </c>
      <c r="C189" s="12">
        <v>2</v>
      </c>
      <c r="D189" s="12" t="s">
        <v>10</v>
      </c>
      <c r="E189" s="195">
        <v>2020</v>
      </c>
      <c r="F189" s="195">
        <f t="shared" si="5"/>
        <v>4040</v>
      </c>
    </row>
    <row r="190" spans="1:6" ht="36.75" thickBot="1" x14ac:dyDescent="0.3">
      <c r="A190" s="194" t="s">
        <v>2327</v>
      </c>
      <c r="B190" s="8" t="s">
        <v>2328</v>
      </c>
      <c r="C190" s="12">
        <v>5</v>
      </c>
      <c r="D190" s="12" t="s">
        <v>10</v>
      </c>
      <c r="E190" s="195">
        <v>3415</v>
      </c>
      <c r="F190" s="195">
        <f t="shared" si="5"/>
        <v>17075</v>
      </c>
    </row>
    <row r="191" spans="1:6" ht="36.75" thickBot="1" x14ac:dyDescent="0.3">
      <c r="A191" s="216" t="s">
        <v>2329</v>
      </c>
      <c r="B191" s="217" t="s">
        <v>365</v>
      </c>
      <c r="C191" s="22">
        <v>26</v>
      </c>
      <c r="D191" s="22" t="s">
        <v>10</v>
      </c>
      <c r="E191" s="218">
        <v>186</v>
      </c>
      <c r="F191" s="218"/>
    </row>
    <row r="192" spans="1:6" ht="36.75" thickBot="1" x14ac:dyDescent="0.3">
      <c r="A192" s="216" t="s">
        <v>2330</v>
      </c>
      <c r="B192" s="217" t="s">
        <v>367</v>
      </c>
      <c r="C192" s="22">
        <v>8</v>
      </c>
      <c r="D192" s="22" t="s">
        <v>10</v>
      </c>
      <c r="E192" s="218">
        <v>234</v>
      </c>
      <c r="F192" s="218"/>
    </row>
    <row r="193" spans="1:6" ht="36.75" thickBot="1" x14ac:dyDescent="0.3">
      <c r="A193" s="216" t="s">
        <v>2331</v>
      </c>
      <c r="B193" s="217" t="s">
        <v>368</v>
      </c>
      <c r="C193" s="22">
        <v>22</v>
      </c>
      <c r="D193" s="22" t="s">
        <v>10</v>
      </c>
      <c r="E193" s="218">
        <v>480</v>
      </c>
      <c r="F193" s="218"/>
    </row>
    <row r="194" spans="1:6" ht="36.75" thickBot="1" x14ac:dyDescent="0.3">
      <c r="A194" s="194" t="s">
        <v>2332</v>
      </c>
      <c r="B194" s="8" t="s">
        <v>2333</v>
      </c>
      <c r="C194" s="12">
        <v>6</v>
      </c>
      <c r="D194" s="12" t="s">
        <v>10</v>
      </c>
      <c r="E194" s="195">
        <v>2590</v>
      </c>
      <c r="F194" s="195">
        <f t="shared" ref="F194:F199" si="6">E194*C194</f>
        <v>15540</v>
      </c>
    </row>
    <row r="195" spans="1:6" ht="36.75" thickBot="1" x14ac:dyDescent="0.3">
      <c r="A195" s="194" t="s">
        <v>2334</v>
      </c>
      <c r="B195" s="8" t="s">
        <v>2335</v>
      </c>
      <c r="C195" s="12">
        <v>3</v>
      </c>
      <c r="D195" s="12" t="s">
        <v>10</v>
      </c>
      <c r="E195" s="195">
        <v>1264</v>
      </c>
      <c r="F195" s="195">
        <f t="shared" si="6"/>
        <v>3792</v>
      </c>
    </row>
    <row r="196" spans="1:6" ht="36.75" thickBot="1" x14ac:dyDescent="0.3">
      <c r="A196" s="194" t="s">
        <v>2336</v>
      </c>
      <c r="B196" s="8" t="s">
        <v>2337</v>
      </c>
      <c r="C196" s="12">
        <v>31</v>
      </c>
      <c r="D196" s="12" t="s">
        <v>10</v>
      </c>
      <c r="E196" s="195">
        <v>3</v>
      </c>
      <c r="F196" s="195">
        <f t="shared" si="6"/>
        <v>93</v>
      </c>
    </row>
    <row r="197" spans="1:6" ht="36.75" thickBot="1" x14ac:dyDescent="0.3">
      <c r="A197" s="194" t="s">
        <v>2338</v>
      </c>
      <c r="B197" s="8" t="s">
        <v>2339</v>
      </c>
      <c r="C197" s="12">
        <v>15</v>
      </c>
      <c r="D197" s="12" t="s">
        <v>47</v>
      </c>
      <c r="E197" s="195">
        <v>35</v>
      </c>
      <c r="F197" s="195">
        <f t="shared" si="6"/>
        <v>525</v>
      </c>
    </row>
    <row r="198" spans="1:6" ht="36.75" thickBot="1" x14ac:dyDescent="0.3">
      <c r="A198" s="194" t="s">
        <v>2340</v>
      </c>
      <c r="B198" s="8" t="s">
        <v>82</v>
      </c>
      <c r="C198" s="12">
        <v>40</v>
      </c>
      <c r="D198" s="12" t="s">
        <v>47</v>
      </c>
      <c r="E198" s="195">
        <v>41</v>
      </c>
      <c r="F198" s="195">
        <f t="shared" si="6"/>
        <v>1640</v>
      </c>
    </row>
    <row r="199" spans="1:6" ht="36.75" thickBot="1" x14ac:dyDescent="0.3">
      <c r="A199" s="194" t="s">
        <v>2341</v>
      </c>
      <c r="B199" s="8" t="s">
        <v>2342</v>
      </c>
      <c r="C199" s="12">
        <v>3834</v>
      </c>
      <c r="D199" s="12" t="s">
        <v>17</v>
      </c>
      <c r="E199" s="195">
        <v>25</v>
      </c>
      <c r="F199" s="195">
        <f t="shared" si="6"/>
        <v>95850</v>
      </c>
    </row>
    <row r="200" spans="1:6" x14ac:dyDescent="0.25">
      <c r="A200" s="158"/>
      <c r="B200" s="198"/>
      <c r="C200" s="158"/>
      <c r="D200" s="158"/>
      <c r="E200" s="158"/>
      <c r="F200" s="199"/>
    </row>
  </sheetData>
  <autoFilter ref="A13:K95"/>
  <mergeCells count="56">
    <mergeCell ref="A14:A15"/>
    <mergeCell ref="C14:C15"/>
    <mergeCell ref="D14:D15"/>
    <mergeCell ref="E14:E15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5"/>
    <mergeCell ref="C34:C35"/>
    <mergeCell ref="D34:D35"/>
    <mergeCell ref="E34:E35"/>
    <mergeCell ref="A36:A38"/>
    <mergeCell ref="C36:C38"/>
    <mergeCell ref="D36:D38"/>
    <mergeCell ref="E36:E38"/>
    <mergeCell ref="A39:A41"/>
    <mergeCell ref="C39:C41"/>
    <mergeCell ref="D39:D41"/>
    <mergeCell ref="E39:E41"/>
    <mergeCell ref="A42:A43"/>
    <mergeCell ref="C42:C43"/>
    <mergeCell ref="D42:D43"/>
    <mergeCell ref="E42:E43"/>
    <mergeCell ref="A44:A46"/>
    <mergeCell ref="C44:C46"/>
    <mergeCell ref="D44:D46"/>
    <mergeCell ref="E44:E46"/>
    <mergeCell ref="A47:A49"/>
    <mergeCell ref="C47:C49"/>
    <mergeCell ref="D47:D49"/>
    <mergeCell ref="E47:E49"/>
    <mergeCell ref="A50:A51"/>
    <mergeCell ref="C50:C51"/>
    <mergeCell ref="D50:D51"/>
    <mergeCell ref="E50:E51"/>
  </mergeCells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28" workbookViewId="0">
      <selection activeCell="G37" sqref="G37"/>
    </sheetView>
  </sheetViews>
  <sheetFormatPr defaultRowHeight="15" x14ac:dyDescent="0.25"/>
  <cols>
    <col min="2" max="2" width="41.42578125" customWidth="1"/>
  </cols>
  <sheetData>
    <row r="1" spans="1:7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4" t="s">
        <v>1</v>
      </c>
      <c r="B2" s="24"/>
      <c r="C2" s="24"/>
      <c r="D2" s="24"/>
      <c r="E2" s="24"/>
      <c r="F2" s="24"/>
      <c r="G2" s="24"/>
    </row>
    <row r="3" spans="1:7" x14ac:dyDescent="0.25">
      <c r="A3" s="24" t="s">
        <v>2</v>
      </c>
      <c r="B3" s="24"/>
      <c r="C3" s="24"/>
      <c r="D3" s="24"/>
      <c r="E3" s="24"/>
      <c r="F3" s="24"/>
      <c r="G3" s="24"/>
    </row>
    <row r="4" spans="1:7" x14ac:dyDescent="0.25">
      <c r="A4" s="24" t="s">
        <v>3</v>
      </c>
      <c r="B4" s="24"/>
      <c r="C4" s="24"/>
      <c r="D4" s="24"/>
      <c r="E4" s="24"/>
      <c r="F4" s="24"/>
      <c r="G4" s="24"/>
    </row>
    <row r="5" spans="1:7" x14ac:dyDescent="0.25">
      <c r="A5" s="25" t="s">
        <v>4</v>
      </c>
      <c r="B5" s="25"/>
      <c r="C5" s="25"/>
      <c r="D5" s="25"/>
      <c r="E5" s="25"/>
      <c r="F5" s="25"/>
      <c r="G5" s="25"/>
    </row>
    <row r="11" spans="1:7" ht="42" customHeight="1" thickBot="1" x14ac:dyDescent="0.3"/>
    <row r="12" spans="1:7" ht="48" thickBot="1" x14ac:dyDescent="0.3">
      <c r="A12" s="1" t="s">
        <v>5</v>
      </c>
      <c r="B12" s="2" t="s">
        <v>6</v>
      </c>
      <c r="C12" s="3" t="s">
        <v>7</v>
      </c>
      <c r="D12" s="3" t="s">
        <v>8</v>
      </c>
      <c r="E12" s="2" t="s">
        <v>9</v>
      </c>
      <c r="F12" s="29" t="s">
        <v>1393</v>
      </c>
    </row>
    <row r="13" spans="1:7" ht="29.25" thickBot="1" x14ac:dyDescent="0.3">
      <c r="A13" s="26">
        <v>314</v>
      </c>
      <c r="B13" s="27" t="s">
        <v>1223</v>
      </c>
      <c r="C13" s="28">
        <v>1</v>
      </c>
      <c r="D13" s="28" t="s">
        <v>10</v>
      </c>
      <c r="E13" s="11">
        <v>535.82000000000005</v>
      </c>
      <c r="F13" s="11">
        <f t="shared" ref="F13:F29" si="0">E13*C13</f>
        <v>535.82000000000005</v>
      </c>
    </row>
    <row r="14" spans="1:7" ht="43.5" thickBot="1" x14ac:dyDescent="0.3">
      <c r="A14" s="26">
        <v>316</v>
      </c>
      <c r="B14" s="27" t="s">
        <v>1224</v>
      </c>
      <c r="C14" s="28">
        <v>1</v>
      </c>
      <c r="D14" s="28" t="s">
        <v>10</v>
      </c>
      <c r="E14" s="11">
        <v>10310.61</v>
      </c>
      <c r="F14" s="11">
        <f t="shared" si="0"/>
        <v>10310.61</v>
      </c>
    </row>
    <row r="15" spans="1:7" ht="43.5" thickBot="1" x14ac:dyDescent="0.3">
      <c r="A15" s="26">
        <v>384</v>
      </c>
      <c r="B15" s="27" t="s">
        <v>1227</v>
      </c>
      <c r="C15" s="28">
        <v>1</v>
      </c>
      <c r="D15" s="28" t="s">
        <v>10</v>
      </c>
      <c r="E15" s="11">
        <v>9738.23</v>
      </c>
      <c r="F15" s="11">
        <f t="shared" si="0"/>
        <v>9738.23</v>
      </c>
    </row>
    <row r="16" spans="1:7" ht="43.5" thickBot="1" x14ac:dyDescent="0.3">
      <c r="A16" s="26">
        <v>387</v>
      </c>
      <c r="B16" s="27" t="s">
        <v>1228</v>
      </c>
      <c r="C16" s="36">
        <f>4-1</f>
        <v>3</v>
      </c>
      <c r="D16" s="28" t="s">
        <v>10</v>
      </c>
      <c r="E16" s="11">
        <v>3350.97</v>
      </c>
      <c r="F16" s="11">
        <f t="shared" si="0"/>
        <v>10052.91</v>
      </c>
    </row>
    <row r="17" spans="1:6" ht="43.5" thickBot="1" x14ac:dyDescent="0.3">
      <c r="A17" s="26">
        <v>393</v>
      </c>
      <c r="B17" s="27" t="s">
        <v>1229</v>
      </c>
      <c r="C17" s="36">
        <v>2</v>
      </c>
      <c r="D17" s="28" t="s">
        <v>10</v>
      </c>
      <c r="E17" s="11">
        <v>1655.92</v>
      </c>
      <c r="F17" s="11">
        <f t="shared" si="0"/>
        <v>3311.84</v>
      </c>
    </row>
    <row r="18" spans="1:6" ht="43.5" thickBot="1" x14ac:dyDescent="0.3">
      <c r="A18" s="26">
        <v>396</v>
      </c>
      <c r="B18" s="27" t="s">
        <v>1230</v>
      </c>
      <c r="C18" s="28">
        <v>12</v>
      </c>
      <c r="D18" s="28" t="s">
        <v>10</v>
      </c>
      <c r="E18" s="11">
        <v>649.78</v>
      </c>
      <c r="F18" s="11">
        <f t="shared" si="0"/>
        <v>7797.36</v>
      </c>
    </row>
    <row r="19" spans="1:6" ht="43.5" thickBot="1" x14ac:dyDescent="0.3">
      <c r="A19" s="26">
        <v>397</v>
      </c>
      <c r="B19" s="27" t="s">
        <v>1231</v>
      </c>
      <c r="C19" s="28">
        <v>2</v>
      </c>
      <c r="D19" s="28" t="s">
        <v>10</v>
      </c>
      <c r="E19" s="11">
        <v>910.04</v>
      </c>
      <c r="F19" s="11">
        <f t="shared" si="0"/>
        <v>1820.08</v>
      </c>
    </row>
    <row r="20" spans="1:6" ht="43.5" thickBot="1" x14ac:dyDescent="0.3">
      <c r="A20" s="26">
        <v>408</v>
      </c>
      <c r="B20" s="27" t="s">
        <v>1232</v>
      </c>
      <c r="C20" s="28">
        <v>6</v>
      </c>
      <c r="D20" s="28" t="s">
        <v>10</v>
      </c>
      <c r="E20" s="11">
        <v>2024.19</v>
      </c>
      <c r="F20" s="11">
        <f t="shared" si="0"/>
        <v>12145.14</v>
      </c>
    </row>
    <row r="21" spans="1:6" ht="43.5" thickBot="1" x14ac:dyDescent="0.3">
      <c r="A21" s="26">
        <v>410</v>
      </c>
      <c r="B21" s="27" t="s">
        <v>1904</v>
      </c>
      <c r="C21" s="36">
        <f>18-10</f>
        <v>8</v>
      </c>
      <c r="D21" s="28" t="s">
        <v>10</v>
      </c>
      <c r="E21" s="11">
        <v>747.59</v>
      </c>
      <c r="F21" s="11">
        <f t="shared" si="0"/>
        <v>5980.72</v>
      </c>
    </row>
    <row r="22" spans="1:6" ht="29.25" thickBot="1" x14ac:dyDescent="0.3">
      <c r="A22" s="26">
        <v>241</v>
      </c>
      <c r="B22" s="27" t="s">
        <v>1222</v>
      </c>
      <c r="C22" s="36">
        <f>6-2</f>
        <v>4</v>
      </c>
      <c r="D22" s="28" t="s">
        <v>10</v>
      </c>
      <c r="E22" s="11">
        <v>602.15</v>
      </c>
      <c r="F22" s="11">
        <f t="shared" si="0"/>
        <v>2408.6</v>
      </c>
    </row>
    <row r="23" spans="1:6" ht="15.75" thickBot="1" x14ac:dyDescent="0.3">
      <c r="A23" s="26">
        <v>133</v>
      </c>
      <c r="B23" s="27" t="s">
        <v>1220</v>
      </c>
      <c r="C23" s="28">
        <v>7</v>
      </c>
      <c r="D23" s="28" t="s">
        <v>10</v>
      </c>
      <c r="E23" s="11">
        <v>9610.65</v>
      </c>
      <c r="F23" s="11">
        <f t="shared" si="0"/>
        <v>67274.55</v>
      </c>
    </row>
    <row r="24" spans="1:6" ht="15.75" thickBot="1" x14ac:dyDescent="0.3">
      <c r="A24" s="26">
        <v>134</v>
      </c>
      <c r="B24" s="27" t="s">
        <v>1220</v>
      </c>
      <c r="C24" s="28">
        <v>3</v>
      </c>
      <c r="D24" s="28" t="s">
        <v>10</v>
      </c>
      <c r="E24" s="11">
        <v>9610.65</v>
      </c>
      <c r="F24" s="11">
        <f t="shared" si="0"/>
        <v>28831.949999999997</v>
      </c>
    </row>
    <row r="25" spans="1:6" ht="15.75" thickBot="1" x14ac:dyDescent="0.3">
      <c r="A25" s="219">
        <v>453</v>
      </c>
      <c r="B25" s="220" t="s">
        <v>1233</v>
      </c>
      <c r="C25" s="36">
        <v>2</v>
      </c>
      <c r="D25" s="36" t="s">
        <v>10</v>
      </c>
      <c r="E25" s="221">
        <v>769.7</v>
      </c>
      <c r="F25" s="221"/>
    </row>
    <row r="26" spans="1:6" ht="15.75" thickBot="1" x14ac:dyDescent="0.3">
      <c r="A26" s="219">
        <v>454</v>
      </c>
      <c r="B26" s="220" t="s">
        <v>1234</v>
      </c>
      <c r="C26" s="36">
        <v>5</v>
      </c>
      <c r="D26" s="36" t="s">
        <v>10</v>
      </c>
      <c r="E26" s="221">
        <v>1260.44</v>
      </c>
      <c r="F26" s="221"/>
    </row>
    <row r="27" spans="1:6" ht="29.25" thickBot="1" x14ac:dyDescent="0.3">
      <c r="A27" s="219">
        <v>455</v>
      </c>
      <c r="B27" s="220" t="s">
        <v>1235</v>
      </c>
      <c r="C27" s="36">
        <v>2</v>
      </c>
      <c r="D27" s="36" t="s">
        <v>10</v>
      </c>
      <c r="E27" s="221">
        <v>446.51</v>
      </c>
      <c r="F27" s="221"/>
    </row>
    <row r="28" spans="1:6" ht="15.75" thickBot="1" x14ac:dyDescent="0.3">
      <c r="A28" s="219">
        <v>458</v>
      </c>
      <c r="B28" s="220" t="s">
        <v>1237</v>
      </c>
      <c r="C28" s="36">
        <v>4</v>
      </c>
      <c r="D28" s="36" t="s">
        <v>10</v>
      </c>
      <c r="E28" s="221">
        <v>297.68</v>
      </c>
      <c r="F28" s="221"/>
    </row>
    <row r="29" spans="1:6" ht="15.75" thickBot="1" x14ac:dyDescent="0.3">
      <c r="A29" s="26">
        <v>742</v>
      </c>
      <c r="B29" s="27" t="s">
        <v>1243</v>
      </c>
      <c r="C29" s="28">
        <v>2</v>
      </c>
      <c r="D29" s="28" t="s">
        <v>10</v>
      </c>
      <c r="E29" s="11">
        <v>19982.5</v>
      </c>
      <c r="F29" s="11">
        <f t="shared" si="0"/>
        <v>39965</v>
      </c>
    </row>
    <row r="30" spans="1:6" ht="15.75" thickBot="1" x14ac:dyDescent="0.3">
      <c r="A30" s="219">
        <v>456</v>
      </c>
      <c r="B30" s="220" t="s">
        <v>1236</v>
      </c>
      <c r="C30" s="36">
        <v>4</v>
      </c>
      <c r="D30" s="36" t="s">
        <v>10</v>
      </c>
      <c r="E30" s="221">
        <v>2881.49</v>
      </c>
      <c r="F30" s="221"/>
    </row>
    <row r="31" spans="1:6" ht="29.25" thickBot="1" x14ac:dyDescent="0.3">
      <c r="A31" s="26">
        <v>118</v>
      </c>
      <c r="B31" s="27" t="s">
        <v>63</v>
      </c>
      <c r="C31" s="28">
        <v>1</v>
      </c>
      <c r="D31" s="28" t="s">
        <v>10</v>
      </c>
      <c r="E31" s="11">
        <v>71288.91</v>
      </c>
      <c r="F31" s="11">
        <v>71288.91</v>
      </c>
    </row>
    <row r="32" spans="1:6" ht="15.75" thickBot="1" x14ac:dyDescent="0.3">
      <c r="A32" s="26">
        <v>873</v>
      </c>
      <c r="B32" s="27" t="s">
        <v>1247</v>
      </c>
      <c r="C32" s="28">
        <v>1</v>
      </c>
      <c r="D32" s="28" t="s">
        <v>10</v>
      </c>
      <c r="E32" s="11">
        <v>2560.0100000000002</v>
      </c>
      <c r="F32" s="11">
        <v>2560.0100000000002</v>
      </c>
    </row>
    <row r="33" spans="1:6" ht="15.75" thickBot="1" x14ac:dyDescent="0.3">
      <c r="A33" s="26">
        <v>874</v>
      </c>
      <c r="B33" s="27" t="s">
        <v>1248</v>
      </c>
      <c r="C33" s="28">
        <v>1</v>
      </c>
      <c r="D33" s="28" t="s">
        <v>10</v>
      </c>
      <c r="E33" s="11">
        <v>2560.0100000000002</v>
      </c>
      <c r="F33" s="11">
        <v>2560.0100000000002</v>
      </c>
    </row>
    <row r="34" spans="1:6" ht="15.75" thickBot="1" x14ac:dyDescent="0.3">
      <c r="A34" s="219">
        <v>31</v>
      </c>
      <c r="B34" s="220" t="s">
        <v>58</v>
      </c>
      <c r="C34" s="36">
        <v>1</v>
      </c>
      <c r="D34" s="36" t="s">
        <v>10</v>
      </c>
      <c r="E34" s="221">
        <v>36324.86</v>
      </c>
      <c r="F34" s="221"/>
    </row>
    <row r="35" spans="1:6" ht="15.75" thickBot="1" x14ac:dyDescent="0.3">
      <c r="A35" s="26">
        <v>871</v>
      </c>
      <c r="B35" s="27" t="s">
        <v>1246</v>
      </c>
      <c r="C35" s="28">
        <v>1</v>
      </c>
      <c r="D35" s="28" t="s">
        <v>10</v>
      </c>
      <c r="E35" s="11">
        <v>6667.92</v>
      </c>
      <c r="F35" s="11">
        <v>6667.92</v>
      </c>
    </row>
    <row r="36" spans="1:6" ht="29.25" thickBot="1" x14ac:dyDescent="0.3">
      <c r="A36" s="26">
        <v>854</v>
      </c>
      <c r="B36" s="27" t="s">
        <v>131</v>
      </c>
      <c r="C36" s="28">
        <v>2</v>
      </c>
      <c r="D36" s="28" t="s">
        <v>10</v>
      </c>
      <c r="E36" s="11">
        <v>1479.87</v>
      </c>
      <c r="F36" s="11">
        <v>2959.74</v>
      </c>
    </row>
    <row r="37" spans="1:6" ht="43.5" thickBot="1" x14ac:dyDescent="0.3">
      <c r="A37" s="26">
        <v>855</v>
      </c>
      <c r="B37" s="27" t="s">
        <v>1245</v>
      </c>
      <c r="C37" s="28">
        <v>1</v>
      </c>
      <c r="D37" s="28" t="s">
        <v>10</v>
      </c>
      <c r="E37" s="11">
        <v>1318.28</v>
      </c>
      <c r="F37" s="11">
        <v>1318.28</v>
      </c>
    </row>
    <row r="38" spans="1:6" ht="29.25" thickBot="1" x14ac:dyDescent="0.3">
      <c r="A38" s="26">
        <v>195</v>
      </c>
      <c r="B38" s="27" t="s">
        <v>1221</v>
      </c>
      <c r="C38" s="28">
        <v>3</v>
      </c>
      <c r="D38" s="28" t="s">
        <v>10</v>
      </c>
      <c r="E38" s="11">
        <v>24849.06</v>
      </c>
      <c r="F38" s="11">
        <v>74547.179999999993</v>
      </c>
    </row>
    <row r="39" spans="1:6" ht="15.75" thickBot="1" x14ac:dyDescent="0.3">
      <c r="A39" s="26">
        <v>511</v>
      </c>
      <c r="B39" s="27" t="s">
        <v>1238</v>
      </c>
      <c r="C39" s="28">
        <v>1</v>
      </c>
      <c r="D39" s="28" t="s">
        <v>10</v>
      </c>
      <c r="E39" s="11">
        <v>4133.43</v>
      </c>
      <c r="F39" s="11">
        <v>4133.43</v>
      </c>
    </row>
    <row r="40" spans="1:6" ht="15.75" thickBot="1" x14ac:dyDescent="0.3">
      <c r="A40" s="26">
        <v>1</v>
      </c>
      <c r="B40" s="27" t="s">
        <v>57</v>
      </c>
      <c r="C40" s="28">
        <v>1</v>
      </c>
      <c r="D40" s="28" t="s">
        <v>10</v>
      </c>
      <c r="E40" s="11">
        <v>40398.75</v>
      </c>
      <c r="F40" s="11">
        <v>40398.75</v>
      </c>
    </row>
    <row r="41" spans="1:6" ht="15.75" thickBot="1" x14ac:dyDescent="0.3">
      <c r="A41" s="26">
        <v>27</v>
      </c>
      <c r="B41" s="27" t="s">
        <v>1213</v>
      </c>
      <c r="C41" s="28">
        <v>1</v>
      </c>
      <c r="D41" s="28" t="s">
        <v>10</v>
      </c>
      <c r="E41" s="11">
        <v>16737.84</v>
      </c>
      <c r="F41" s="11">
        <v>16737.84</v>
      </c>
    </row>
    <row r="42" spans="1:6" ht="15.75" thickBot="1" x14ac:dyDescent="0.3">
      <c r="A42" s="219">
        <v>107</v>
      </c>
      <c r="B42" s="220" t="s">
        <v>1214</v>
      </c>
      <c r="C42" s="36">
        <v>1</v>
      </c>
      <c r="D42" s="36" t="s">
        <v>66</v>
      </c>
      <c r="E42" s="221">
        <v>17214.12</v>
      </c>
      <c r="F42" s="221"/>
    </row>
    <row r="43" spans="1:6" ht="29.25" thickBot="1" x14ac:dyDescent="0.3">
      <c r="A43" s="26">
        <v>108</v>
      </c>
      <c r="B43" s="27" t="s">
        <v>1215</v>
      </c>
      <c r="C43" s="36">
        <f>4-1-1</f>
        <v>2</v>
      </c>
      <c r="D43" s="28" t="s">
        <v>10</v>
      </c>
      <c r="E43" s="11">
        <v>18994.22</v>
      </c>
      <c r="F43" s="11">
        <v>75976.87</v>
      </c>
    </row>
    <row r="44" spans="1:6" ht="29.25" thickBot="1" x14ac:dyDescent="0.3">
      <c r="A44" s="219">
        <v>110</v>
      </c>
      <c r="B44" s="220" t="s">
        <v>1216</v>
      </c>
      <c r="C44" s="36">
        <f>4-1-2-1</f>
        <v>0</v>
      </c>
      <c r="D44" s="36" t="s">
        <v>66</v>
      </c>
      <c r="E44" s="221">
        <v>18396.32</v>
      </c>
      <c r="F44" s="221"/>
    </row>
    <row r="45" spans="1:6" ht="15.75" thickBot="1" x14ac:dyDescent="0.3">
      <c r="A45" s="26">
        <v>112</v>
      </c>
      <c r="B45" s="27" t="s">
        <v>1217</v>
      </c>
      <c r="C45" s="28">
        <v>2</v>
      </c>
      <c r="D45" s="28" t="s">
        <v>10</v>
      </c>
      <c r="E45" s="11">
        <v>20718.18</v>
      </c>
      <c r="F45" s="11">
        <v>41436.36</v>
      </c>
    </row>
    <row r="46" spans="1:6" ht="15.75" thickBot="1" x14ac:dyDescent="0.3">
      <c r="A46" s="26">
        <v>120</v>
      </c>
      <c r="B46" s="27" t="s">
        <v>1218</v>
      </c>
      <c r="C46" s="28">
        <v>10</v>
      </c>
      <c r="D46" s="28" t="s">
        <v>10</v>
      </c>
      <c r="E46" s="11">
        <v>775.66</v>
      </c>
      <c r="F46" s="11">
        <v>7756.56</v>
      </c>
    </row>
    <row r="47" spans="1:6" ht="15.75" thickBot="1" x14ac:dyDescent="0.3">
      <c r="A47" s="26">
        <v>121</v>
      </c>
      <c r="B47" s="27" t="s">
        <v>1219</v>
      </c>
      <c r="C47" s="28">
        <v>2</v>
      </c>
      <c r="D47" s="28" t="s">
        <v>10</v>
      </c>
      <c r="E47" s="11">
        <v>14530.79</v>
      </c>
      <c r="F47" s="11">
        <v>29061.59</v>
      </c>
    </row>
    <row r="48" spans="1:6" ht="29.25" thickBot="1" x14ac:dyDescent="0.3">
      <c r="A48" s="26">
        <v>332</v>
      </c>
      <c r="B48" s="27" t="s">
        <v>1225</v>
      </c>
      <c r="C48" s="28">
        <v>1</v>
      </c>
      <c r="D48" s="28" t="s">
        <v>10</v>
      </c>
      <c r="E48" s="11">
        <v>10206</v>
      </c>
      <c r="F48" s="11">
        <v>10206</v>
      </c>
    </row>
    <row r="49" spans="1:6" ht="15.75" thickBot="1" x14ac:dyDescent="0.3">
      <c r="A49" s="26">
        <v>333</v>
      </c>
      <c r="B49" s="27" t="s">
        <v>1226</v>
      </c>
      <c r="C49" s="28">
        <v>1</v>
      </c>
      <c r="D49" s="28" t="s">
        <v>10</v>
      </c>
      <c r="E49" s="11">
        <v>26382.51</v>
      </c>
      <c r="F49" s="11">
        <v>26382.51</v>
      </c>
    </row>
    <row r="50" spans="1:6" ht="33.75" customHeight="1" thickBot="1" x14ac:dyDescent="0.3">
      <c r="A50" s="26">
        <v>512</v>
      </c>
      <c r="B50" s="27" t="s">
        <v>1239</v>
      </c>
      <c r="C50" s="28">
        <v>1</v>
      </c>
      <c r="D50" s="28" t="s">
        <v>10</v>
      </c>
      <c r="E50" s="11">
        <v>31281.39</v>
      </c>
      <c r="F50" s="11">
        <v>31281.39</v>
      </c>
    </row>
    <row r="51" spans="1:6" ht="15.75" thickBot="1" x14ac:dyDescent="0.3">
      <c r="A51" s="26">
        <v>514</v>
      </c>
      <c r="B51" s="27" t="s">
        <v>1240</v>
      </c>
      <c r="C51" s="28">
        <v>1</v>
      </c>
      <c r="D51" s="28" t="s">
        <v>10</v>
      </c>
      <c r="E51" s="11">
        <v>19102.23</v>
      </c>
      <c r="F51" s="11">
        <v>19102.23</v>
      </c>
    </row>
    <row r="52" spans="1:6" ht="15.75" thickBot="1" x14ac:dyDescent="0.3">
      <c r="A52" s="26">
        <v>545</v>
      </c>
      <c r="B52" s="27" t="s">
        <v>1241</v>
      </c>
      <c r="C52" s="28">
        <v>1</v>
      </c>
      <c r="D52" s="28" t="s">
        <v>10</v>
      </c>
      <c r="E52" s="11">
        <v>20250.41</v>
      </c>
      <c r="F52" s="11">
        <v>20250.41</v>
      </c>
    </row>
    <row r="53" spans="1:6" ht="29.25" thickBot="1" x14ac:dyDescent="0.3">
      <c r="A53" s="26">
        <v>698</v>
      </c>
      <c r="B53" s="27" t="s">
        <v>1242</v>
      </c>
      <c r="C53" s="28">
        <v>1</v>
      </c>
      <c r="D53" s="28" t="s">
        <v>10</v>
      </c>
      <c r="E53" s="11">
        <v>9517.1</v>
      </c>
      <c r="F53" s="11">
        <v>9517.1</v>
      </c>
    </row>
    <row r="54" spans="1:6" ht="15.75" thickBot="1" x14ac:dyDescent="0.3">
      <c r="A54" s="26">
        <v>743</v>
      </c>
      <c r="B54" s="27" t="s">
        <v>1244</v>
      </c>
      <c r="C54" s="28">
        <v>1</v>
      </c>
      <c r="D54" s="28" t="s">
        <v>10</v>
      </c>
      <c r="E54" s="11">
        <v>41104.67</v>
      </c>
      <c r="F54" s="11">
        <v>41104.67</v>
      </c>
    </row>
    <row r="55" spans="1:6" ht="29.25" thickBot="1" x14ac:dyDescent="0.3">
      <c r="A55" s="26">
        <v>1030</v>
      </c>
      <c r="B55" s="27" t="s">
        <v>1249</v>
      </c>
      <c r="C55" s="28">
        <v>1</v>
      </c>
      <c r="D55" s="28" t="s">
        <v>10</v>
      </c>
      <c r="E55" s="11">
        <v>61491.15</v>
      </c>
      <c r="F55" s="11">
        <v>61491.15</v>
      </c>
    </row>
    <row r="56" spans="1:6" x14ac:dyDescent="0.25">
      <c r="F56">
        <f>SUM(F5:F55)</f>
        <v>796911.72000000009</v>
      </c>
    </row>
  </sheetData>
  <autoFilter ref="A12:G56"/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85" workbookViewId="0">
      <selection activeCell="K106" sqref="K106"/>
    </sheetView>
  </sheetViews>
  <sheetFormatPr defaultRowHeight="15" x14ac:dyDescent="0.25"/>
  <cols>
    <col min="1" max="1" width="9.140625" style="31"/>
    <col min="2" max="2" width="45.5703125" style="31" customWidth="1"/>
    <col min="3" max="3" width="9.140625" style="31"/>
    <col min="4" max="5" width="11" style="35" customWidth="1"/>
    <col min="6" max="16384" width="9.140625" style="31"/>
  </cols>
  <sheetData>
    <row r="1" spans="1:11" x14ac:dyDescent="0.25">
      <c r="A1" s="30" t="s">
        <v>0</v>
      </c>
      <c r="B1" s="30"/>
      <c r="C1" s="30"/>
      <c r="D1" s="33"/>
      <c r="E1" s="33"/>
      <c r="F1" s="30"/>
      <c r="G1" s="30"/>
      <c r="H1" s="30"/>
      <c r="I1" s="30"/>
      <c r="J1" s="30"/>
      <c r="K1" s="30"/>
    </row>
    <row r="2" spans="1:11" x14ac:dyDescent="0.25">
      <c r="A2" s="30" t="s">
        <v>1</v>
      </c>
      <c r="B2" s="30"/>
      <c r="C2" s="30"/>
      <c r="D2" s="33"/>
      <c r="E2" s="33"/>
      <c r="F2" s="30"/>
      <c r="G2" s="30"/>
      <c r="H2" s="30"/>
      <c r="I2" s="30"/>
      <c r="J2" s="30"/>
      <c r="K2" s="30"/>
    </row>
    <row r="3" spans="1:11" x14ac:dyDescent="0.25">
      <c r="A3" s="30" t="s">
        <v>2</v>
      </c>
      <c r="B3" s="30"/>
      <c r="C3" s="30"/>
      <c r="D3" s="33"/>
      <c r="E3" s="33"/>
      <c r="F3" s="30"/>
      <c r="G3" s="30"/>
      <c r="H3" s="30"/>
      <c r="I3" s="30"/>
      <c r="J3" s="30"/>
      <c r="K3" s="30"/>
    </row>
    <row r="4" spans="1:11" x14ac:dyDescent="0.25">
      <c r="A4" s="30" t="s">
        <v>3</v>
      </c>
      <c r="B4" s="30"/>
      <c r="C4" s="30"/>
      <c r="D4" s="33"/>
      <c r="E4" s="33"/>
      <c r="F4" s="30"/>
      <c r="G4" s="30"/>
      <c r="H4" s="30"/>
      <c r="I4" s="30"/>
      <c r="J4" s="30"/>
      <c r="K4" s="30"/>
    </row>
    <row r="5" spans="1:11" x14ac:dyDescent="0.25">
      <c r="A5" s="32" t="s">
        <v>4</v>
      </c>
      <c r="B5" s="32"/>
      <c r="C5" s="32"/>
      <c r="D5" s="34"/>
      <c r="E5" s="34"/>
      <c r="F5" s="32"/>
      <c r="G5" s="32"/>
      <c r="H5" s="32"/>
      <c r="I5" s="32"/>
      <c r="J5" s="32"/>
      <c r="K5" s="32"/>
    </row>
    <row r="11" spans="1:11" ht="27.75" customHeight="1" x14ac:dyDescent="0.25"/>
    <row r="12" spans="1:11" ht="15.75" thickBot="1" x14ac:dyDescent="0.3"/>
    <row r="13" spans="1:11" ht="15.75" thickBot="1" x14ac:dyDescent="0.3">
      <c r="A13" s="239" t="s">
        <v>1255</v>
      </c>
      <c r="B13" s="240" t="s">
        <v>378</v>
      </c>
      <c r="C13" s="242" t="s">
        <v>1395</v>
      </c>
      <c r="D13" s="244" t="s">
        <v>381</v>
      </c>
      <c r="E13" s="244" t="s">
        <v>1256</v>
      </c>
    </row>
    <row r="14" spans="1:11" ht="36" customHeight="1" thickBot="1" x14ac:dyDescent="0.3">
      <c r="A14" s="239"/>
      <c r="B14" s="241"/>
      <c r="C14" s="243"/>
      <c r="D14" s="245"/>
      <c r="E14" s="245"/>
    </row>
    <row r="15" spans="1:11" ht="15.75" thickBot="1" x14ac:dyDescent="0.3">
      <c r="A15" s="40"/>
      <c r="B15" s="37"/>
      <c r="C15" s="14"/>
      <c r="D15" s="48"/>
      <c r="E15" s="48"/>
    </row>
    <row r="16" spans="1:11" ht="15.75" thickBot="1" x14ac:dyDescent="0.3">
      <c r="A16" s="40" t="s">
        <v>1257</v>
      </c>
      <c r="B16" s="37" t="s">
        <v>1258</v>
      </c>
      <c r="C16" s="14">
        <v>17</v>
      </c>
      <c r="D16" s="48">
        <v>415.25</v>
      </c>
      <c r="E16" s="48">
        <f t="shared" ref="E16:E33" si="0">D16*C16</f>
        <v>7059.25</v>
      </c>
    </row>
    <row r="17" spans="1:5" ht="15.75" thickBot="1" x14ac:dyDescent="0.3">
      <c r="A17" s="40" t="s">
        <v>1259</v>
      </c>
      <c r="B17" s="37" t="s">
        <v>1260</v>
      </c>
      <c r="C17" s="14">
        <v>4.5999999999999996</v>
      </c>
      <c r="D17" s="48">
        <v>64.58</v>
      </c>
      <c r="E17" s="48">
        <f t="shared" si="0"/>
        <v>297.06799999999998</v>
      </c>
    </row>
    <row r="18" spans="1:5" ht="15.75" thickBot="1" x14ac:dyDescent="0.3">
      <c r="A18" s="40" t="s">
        <v>1262</v>
      </c>
      <c r="B18" s="37" t="s">
        <v>1261</v>
      </c>
      <c r="C18" s="14">
        <v>226</v>
      </c>
      <c r="D18" s="48">
        <v>926.33</v>
      </c>
      <c r="E18" s="48">
        <f t="shared" si="0"/>
        <v>209350.58000000002</v>
      </c>
    </row>
    <row r="19" spans="1:5" ht="15.75" thickBot="1" x14ac:dyDescent="0.3">
      <c r="A19" s="40"/>
      <c r="B19" s="38"/>
      <c r="C19" s="14"/>
      <c r="D19" s="48"/>
      <c r="E19" s="48"/>
    </row>
    <row r="20" spans="1:5" ht="15.75" thickBot="1" x14ac:dyDescent="0.3">
      <c r="A20" s="40" t="s">
        <v>1263</v>
      </c>
      <c r="B20" s="38" t="s">
        <v>1264</v>
      </c>
      <c r="C20" s="14">
        <v>86</v>
      </c>
      <c r="D20" s="48">
        <v>143.15</v>
      </c>
      <c r="E20" s="48">
        <f t="shared" si="0"/>
        <v>12310.9</v>
      </c>
    </row>
    <row r="21" spans="1:5" ht="15.75" thickBot="1" x14ac:dyDescent="0.3">
      <c r="A21" s="40" t="s">
        <v>1265</v>
      </c>
      <c r="B21" s="38" t="s">
        <v>1266</v>
      </c>
      <c r="C21" s="14">
        <v>47</v>
      </c>
      <c r="D21" s="48">
        <v>180</v>
      </c>
      <c r="E21" s="48">
        <f t="shared" si="0"/>
        <v>8460</v>
      </c>
    </row>
    <row r="22" spans="1:5" ht="15.75" thickBot="1" x14ac:dyDescent="0.3">
      <c r="A22" s="40" t="s">
        <v>1267</v>
      </c>
      <c r="B22" s="38" t="s">
        <v>1396</v>
      </c>
      <c r="C22" s="14">
        <v>36</v>
      </c>
      <c r="D22" s="48">
        <v>181.9</v>
      </c>
      <c r="E22" s="48">
        <f t="shared" si="0"/>
        <v>6548.4000000000005</v>
      </c>
    </row>
    <row r="23" spans="1:5" ht="15.75" thickBot="1" x14ac:dyDescent="0.3">
      <c r="A23" s="40" t="s">
        <v>1268</v>
      </c>
      <c r="B23" s="38" t="s">
        <v>1269</v>
      </c>
      <c r="C23" s="14">
        <v>38</v>
      </c>
      <c r="D23" s="48">
        <v>210.4</v>
      </c>
      <c r="E23" s="48">
        <f t="shared" si="0"/>
        <v>7995.2</v>
      </c>
    </row>
    <row r="24" spans="1:5" ht="15.75" thickBot="1" x14ac:dyDescent="0.3">
      <c r="A24" s="40" t="s">
        <v>1270</v>
      </c>
      <c r="B24" s="38" t="s">
        <v>1271</v>
      </c>
      <c r="C24" s="14">
        <v>304</v>
      </c>
      <c r="D24" s="48">
        <v>125.74</v>
      </c>
      <c r="E24" s="48">
        <f t="shared" si="0"/>
        <v>38224.959999999999</v>
      </c>
    </row>
    <row r="25" spans="1:5" ht="15.75" thickBot="1" x14ac:dyDescent="0.3">
      <c r="A25" s="40" t="s">
        <v>1272</v>
      </c>
      <c r="B25" s="38" t="s">
        <v>1397</v>
      </c>
      <c r="C25" s="14">
        <v>449</v>
      </c>
      <c r="D25" s="48">
        <v>136.13999999999999</v>
      </c>
      <c r="E25" s="48">
        <f t="shared" si="0"/>
        <v>61126.859999999993</v>
      </c>
    </row>
    <row r="26" spans="1:5" ht="15.75" thickBot="1" x14ac:dyDescent="0.3">
      <c r="A26" s="40" t="s">
        <v>1273</v>
      </c>
      <c r="B26" s="44" t="s">
        <v>1274</v>
      </c>
      <c r="C26" s="14">
        <v>421</v>
      </c>
      <c r="D26" s="48">
        <v>159.30000000000001</v>
      </c>
      <c r="E26" s="48">
        <f t="shared" si="0"/>
        <v>67065.3</v>
      </c>
    </row>
    <row r="27" spans="1:5" ht="15.75" thickBot="1" x14ac:dyDescent="0.3">
      <c r="A27" s="40" t="s">
        <v>1275</v>
      </c>
      <c r="B27" s="44" t="s">
        <v>1276</v>
      </c>
      <c r="C27" s="14">
        <v>90</v>
      </c>
      <c r="D27" s="48">
        <v>146.6</v>
      </c>
      <c r="E27" s="48">
        <f t="shared" si="0"/>
        <v>13194</v>
      </c>
    </row>
    <row r="28" spans="1:5" ht="15.75" thickBot="1" x14ac:dyDescent="0.3">
      <c r="A28" s="40" t="s">
        <v>1277</v>
      </c>
      <c r="B28" s="44" t="s">
        <v>1398</v>
      </c>
      <c r="C28" s="14">
        <v>40</v>
      </c>
      <c r="D28" s="48">
        <v>204.75</v>
      </c>
      <c r="E28" s="48">
        <f t="shared" si="0"/>
        <v>8190</v>
      </c>
    </row>
    <row r="29" spans="1:5" ht="15.75" thickBot="1" x14ac:dyDescent="0.3">
      <c r="A29" s="39" t="s">
        <v>1278</v>
      </c>
      <c r="B29" s="38" t="s">
        <v>1279</v>
      </c>
      <c r="C29" s="14">
        <v>38</v>
      </c>
      <c r="D29" s="48">
        <v>224.25</v>
      </c>
      <c r="E29" s="48">
        <f t="shared" si="0"/>
        <v>8521.5</v>
      </c>
    </row>
    <row r="30" spans="1:5" ht="15.75" thickBot="1" x14ac:dyDescent="0.3">
      <c r="A30" s="39"/>
      <c r="B30" s="38"/>
      <c r="C30" s="14"/>
      <c r="D30" s="48"/>
      <c r="E30" s="48"/>
    </row>
    <row r="31" spans="1:5" ht="15.75" thickBot="1" x14ac:dyDescent="0.3">
      <c r="A31" s="40" t="s">
        <v>1280</v>
      </c>
      <c r="B31" s="38" t="s">
        <v>1281</v>
      </c>
      <c r="C31" s="14">
        <v>9</v>
      </c>
      <c r="D31" s="48">
        <v>0.97</v>
      </c>
      <c r="E31" s="48">
        <f t="shared" si="0"/>
        <v>8.73</v>
      </c>
    </row>
    <row r="32" spans="1:5" ht="15.75" thickBot="1" x14ac:dyDescent="0.3">
      <c r="A32" s="40" t="s">
        <v>1282</v>
      </c>
      <c r="B32" s="38" t="s">
        <v>1283</v>
      </c>
      <c r="C32" s="14">
        <v>1</v>
      </c>
      <c r="D32" s="48">
        <v>1183</v>
      </c>
      <c r="E32" s="48">
        <f t="shared" si="0"/>
        <v>1183</v>
      </c>
    </row>
    <row r="33" spans="1:5" ht="15.75" thickBot="1" x14ac:dyDescent="0.3">
      <c r="A33" s="40" t="s">
        <v>1285</v>
      </c>
      <c r="B33" s="38" t="s">
        <v>1284</v>
      </c>
      <c r="C33" s="14">
        <v>2</v>
      </c>
      <c r="D33" s="48">
        <v>281.12</v>
      </c>
      <c r="E33" s="48">
        <f t="shared" si="0"/>
        <v>562.24</v>
      </c>
    </row>
    <row r="34" spans="1:5" ht="15.75" thickBot="1" x14ac:dyDescent="0.3">
      <c r="A34" s="40" t="s">
        <v>1286</v>
      </c>
      <c r="B34" s="38" t="s">
        <v>1287</v>
      </c>
      <c r="C34" s="14">
        <v>104</v>
      </c>
      <c r="D34" s="48">
        <v>2349</v>
      </c>
      <c r="E34" s="48">
        <f t="shared" ref="E34:E52" si="1">D34*C34</f>
        <v>244296</v>
      </c>
    </row>
    <row r="35" spans="1:5" ht="15.75" thickBot="1" x14ac:dyDescent="0.3">
      <c r="A35" s="40" t="s">
        <v>1288</v>
      </c>
      <c r="B35" s="45" t="s">
        <v>1399</v>
      </c>
      <c r="C35" s="14">
        <v>4</v>
      </c>
      <c r="D35" s="48">
        <v>155.72</v>
      </c>
      <c r="E35" s="48">
        <f t="shared" si="1"/>
        <v>622.88</v>
      </c>
    </row>
    <row r="36" spans="1:5" ht="15.75" thickBot="1" x14ac:dyDescent="0.3">
      <c r="A36" s="40" t="s">
        <v>1290</v>
      </c>
      <c r="B36" s="45" t="s">
        <v>1289</v>
      </c>
      <c r="C36" s="14">
        <v>14</v>
      </c>
      <c r="D36" s="48">
        <v>713.39</v>
      </c>
      <c r="E36" s="48">
        <f t="shared" si="1"/>
        <v>9987.4599999999991</v>
      </c>
    </row>
    <row r="37" spans="1:5" ht="15.75" thickBot="1" x14ac:dyDescent="0.3">
      <c r="A37" s="40" t="s">
        <v>1291</v>
      </c>
      <c r="B37" s="45" t="s">
        <v>1400</v>
      </c>
      <c r="C37" s="23">
        <f>49-2</f>
        <v>47</v>
      </c>
      <c r="D37" s="48">
        <v>1885.94</v>
      </c>
      <c r="E37" s="48">
        <f t="shared" si="1"/>
        <v>88639.180000000008</v>
      </c>
    </row>
    <row r="38" spans="1:5" ht="15.75" thickBot="1" x14ac:dyDescent="0.3">
      <c r="A38" s="40" t="s">
        <v>1292</v>
      </c>
      <c r="B38" s="45" t="s">
        <v>1401</v>
      </c>
      <c r="C38" s="14">
        <v>21</v>
      </c>
      <c r="D38" s="48">
        <v>1637.91</v>
      </c>
      <c r="E38" s="48">
        <f t="shared" si="1"/>
        <v>34396.11</v>
      </c>
    </row>
    <row r="39" spans="1:5" ht="15.75" thickBot="1" x14ac:dyDescent="0.3">
      <c r="A39" s="40" t="s">
        <v>1293</v>
      </c>
      <c r="B39" s="45" t="s">
        <v>1402</v>
      </c>
      <c r="C39" s="14">
        <v>10</v>
      </c>
      <c r="D39" s="48">
        <v>2025.74</v>
      </c>
      <c r="E39" s="48">
        <f t="shared" si="1"/>
        <v>20257.400000000001</v>
      </c>
    </row>
    <row r="40" spans="1:5" ht="15.75" thickBot="1" x14ac:dyDescent="0.3">
      <c r="A40" s="40" t="s">
        <v>1294</v>
      </c>
      <c r="B40" s="45" t="s">
        <v>1403</v>
      </c>
      <c r="C40" s="14">
        <v>44</v>
      </c>
      <c r="D40" s="48">
        <v>1891.57</v>
      </c>
      <c r="E40" s="48">
        <f t="shared" si="1"/>
        <v>83229.08</v>
      </c>
    </row>
    <row r="41" spans="1:5" ht="15.75" thickBot="1" x14ac:dyDescent="0.3">
      <c r="A41" s="40" t="s">
        <v>1295</v>
      </c>
      <c r="B41" s="45" t="s">
        <v>1404</v>
      </c>
      <c r="C41" s="14">
        <v>5</v>
      </c>
      <c r="D41" s="48">
        <v>999.2</v>
      </c>
      <c r="E41" s="48">
        <f t="shared" si="1"/>
        <v>4996</v>
      </c>
    </row>
    <row r="42" spans="1:5" ht="15.75" thickBot="1" x14ac:dyDescent="0.3">
      <c r="A42" s="40" t="s">
        <v>1296</v>
      </c>
      <c r="B42" s="37" t="s">
        <v>1405</v>
      </c>
      <c r="C42" s="14">
        <v>68</v>
      </c>
      <c r="D42" s="48">
        <v>980</v>
      </c>
      <c r="E42" s="48">
        <f t="shared" si="1"/>
        <v>66640</v>
      </c>
    </row>
    <row r="43" spans="1:5" ht="15.75" thickBot="1" x14ac:dyDescent="0.3">
      <c r="A43" s="40"/>
      <c r="B43" s="37"/>
      <c r="C43" s="14"/>
      <c r="D43" s="48"/>
      <c r="E43" s="48"/>
    </row>
    <row r="44" spans="1:5" ht="15.75" thickBot="1" x14ac:dyDescent="0.3">
      <c r="A44" s="40" t="s">
        <v>1297</v>
      </c>
      <c r="B44" s="37" t="s">
        <v>1406</v>
      </c>
      <c r="C44" s="14">
        <v>2972</v>
      </c>
      <c r="D44" s="48">
        <v>5.0999999999999996</v>
      </c>
      <c r="E44" s="48">
        <f t="shared" si="1"/>
        <v>15157.199999999999</v>
      </c>
    </row>
    <row r="45" spans="1:5" ht="15.75" thickBot="1" x14ac:dyDescent="0.3">
      <c r="A45" s="40" t="s">
        <v>1298</v>
      </c>
      <c r="B45" s="37" t="s">
        <v>1299</v>
      </c>
      <c r="C45" s="14">
        <v>1911</v>
      </c>
      <c r="D45" s="48">
        <v>0.26</v>
      </c>
      <c r="E45" s="48">
        <f t="shared" si="1"/>
        <v>496.86</v>
      </c>
    </row>
    <row r="46" spans="1:5" ht="15.75" thickBot="1" x14ac:dyDescent="0.3">
      <c r="A46" s="40" t="s">
        <v>1300</v>
      </c>
      <c r="B46" s="37" t="s">
        <v>1301</v>
      </c>
      <c r="C46" s="14">
        <v>2100</v>
      </c>
      <c r="D46" s="48">
        <v>0.51</v>
      </c>
      <c r="E46" s="48">
        <f t="shared" si="1"/>
        <v>1071</v>
      </c>
    </row>
    <row r="47" spans="1:5" ht="15.75" thickBot="1" x14ac:dyDescent="0.3">
      <c r="A47" s="40" t="s">
        <v>1302</v>
      </c>
      <c r="B47" s="37" t="s">
        <v>1407</v>
      </c>
      <c r="C47" s="14">
        <v>51</v>
      </c>
      <c r="D47" s="48">
        <v>137.63</v>
      </c>
      <c r="E47" s="48">
        <f t="shared" si="1"/>
        <v>7019.13</v>
      </c>
    </row>
    <row r="48" spans="1:5" ht="15.75" thickBot="1" x14ac:dyDescent="0.3">
      <c r="A48" s="40" t="s">
        <v>1304</v>
      </c>
      <c r="B48" s="37" t="s">
        <v>1303</v>
      </c>
      <c r="C48" s="14">
        <v>4</v>
      </c>
      <c r="D48" s="48">
        <v>86.77</v>
      </c>
      <c r="E48" s="48">
        <f t="shared" si="1"/>
        <v>347.08</v>
      </c>
    </row>
    <row r="49" spans="1:5" ht="15.75" thickBot="1" x14ac:dyDescent="0.3">
      <c r="A49" s="40"/>
      <c r="B49" s="37"/>
      <c r="C49" s="14"/>
      <c r="D49" s="48"/>
      <c r="E49" s="48">
        <f t="shared" si="1"/>
        <v>0</v>
      </c>
    </row>
    <row r="50" spans="1:5" ht="15.75" thickBot="1" x14ac:dyDescent="0.3">
      <c r="A50" s="40"/>
      <c r="B50" s="43"/>
      <c r="C50" s="14"/>
      <c r="D50" s="48"/>
      <c r="E50" s="48"/>
    </row>
    <row r="51" spans="1:5" ht="15.75" thickBot="1" x14ac:dyDescent="0.3">
      <c r="A51" s="40" t="s">
        <v>1305</v>
      </c>
      <c r="B51" s="43" t="s">
        <v>1306</v>
      </c>
      <c r="C51" s="14">
        <v>126</v>
      </c>
      <c r="D51" s="48">
        <v>10.41</v>
      </c>
      <c r="E51" s="48">
        <f t="shared" si="1"/>
        <v>1311.66</v>
      </c>
    </row>
    <row r="52" spans="1:5" ht="15.75" thickBot="1" x14ac:dyDescent="0.3">
      <c r="A52" s="40" t="s">
        <v>1307</v>
      </c>
      <c r="B52" s="43" t="s">
        <v>1308</v>
      </c>
      <c r="C52" s="14">
        <v>15.5</v>
      </c>
      <c r="D52" s="48">
        <v>324.82</v>
      </c>
      <c r="E52" s="48">
        <f t="shared" si="1"/>
        <v>5034.71</v>
      </c>
    </row>
    <row r="53" spans="1:5" ht="15.75" thickBot="1" x14ac:dyDescent="0.3">
      <c r="A53" s="40"/>
      <c r="B53" s="37"/>
      <c r="C53" s="14"/>
      <c r="D53" s="48"/>
      <c r="E53" s="48"/>
    </row>
    <row r="54" spans="1:5" ht="15.75" thickBot="1" x14ac:dyDescent="0.3">
      <c r="A54" s="97" t="s">
        <v>1309</v>
      </c>
      <c r="B54" s="171" t="s">
        <v>1310</v>
      </c>
      <c r="C54" s="23">
        <v>1</v>
      </c>
      <c r="D54" s="98">
        <v>2662.17</v>
      </c>
      <c r="E54" s="98"/>
    </row>
    <row r="55" spans="1:5" ht="15.75" thickBot="1" x14ac:dyDescent="0.3">
      <c r="A55" s="97" t="s">
        <v>1311</v>
      </c>
      <c r="B55" s="171" t="s">
        <v>1312</v>
      </c>
      <c r="C55" s="23">
        <v>1</v>
      </c>
      <c r="D55" s="98">
        <v>1280.82</v>
      </c>
      <c r="E55" s="98"/>
    </row>
    <row r="56" spans="1:5" ht="15.75" thickBot="1" x14ac:dyDescent="0.3">
      <c r="A56" s="97" t="s">
        <v>1313</v>
      </c>
      <c r="B56" s="171" t="s">
        <v>1314</v>
      </c>
      <c r="C56" s="23">
        <v>7</v>
      </c>
      <c r="D56" s="98">
        <v>2066.66</v>
      </c>
      <c r="E56" s="98"/>
    </row>
    <row r="57" spans="1:5" ht="15.75" thickBot="1" x14ac:dyDescent="0.3">
      <c r="A57" s="40" t="s">
        <v>1315</v>
      </c>
      <c r="B57" s="37" t="s">
        <v>1316</v>
      </c>
      <c r="C57" s="14">
        <v>9</v>
      </c>
      <c r="D57" s="48">
        <v>514.86</v>
      </c>
      <c r="E57" s="48">
        <f t="shared" ref="E57:E77" si="2">D57*C57</f>
        <v>4633.74</v>
      </c>
    </row>
    <row r="58" spans="1:5" ht="15.75" thickBot="1" x14ac:dyDescent="0.3">
      <c r="A58" s="40" t="s">
        <v>1317</v>
      </c>
      <c r="B58" s="41" t="s">
        <v>1408</v>
      </c>
      <c r="C58" s="14">
        <v>3</v>
      </c>
      <c r="D58" s="48">
        <v>1787.99</v>
      </c>
      <c r="E58" s="48">
        <f t="shared" si="2"/>
        <v>5363.97</v>
      </c>
    </row>
    <row r="59" spans="1:5" ht="15.75" thickBot="1" x14ac:dyDescent="0.3">
      <c r="A59" s="40" t="s">
        <v>1319</v>
      </c>
      <c r="B59" s="45" t="s">
        <v>1318</v>
      </c>
      <c r="C59" s="14">
        <v>1</v>
      </c>
      <c r="D59" s="48">
        <v>5681.3</v>
      </c>
      <c r="E59" s="48">
        <f t="shared" si="2"/>
        <v>5681.3</v>
      </c>
    </row>
    <row r="60" spans="1:5" ht="15.75" thickBot="1" x14ac:dyDescent="0.3">
      <c r="A60" s="40"/>
      <c r="B60" s="45"/>
      <c r="C60" s="14"/>
      <c r="D60" s="48"/>
      <c r="E60" s="48"/>
    </row>
    <row r="61" spans="1:5" ht="15.75" thickBot="1" x14ac:dyDescent="0.3">
      <c r="A61" s="40" t="s">
        <v>1321</v>
      </c>
      <c r="B61" s="45" t="s">
        <v>1320</v>
      </c>
      <c r="C61" s="14">
        <v>24</v>
      </c>
      <c r="D61" s="48">
        <v>24.91</v>
      </c>
      <c r="E61" s="48">
        <f t="shared" si="2"/>
        <v>597.84</v>
      </c>
    </row>
    <row r="62" spans="1:5" ht="15.75" thickBot="1" x14ac:dyDescent="0.3">
      <c r="A62" s="40"/>
      <c r="B62" s="46"/>
      <c r="C62" s="14"/>
      <c r="D62" s="48"/>
      <c r="E62" s="48">
        <f t="shared" si="2"/>
        <v>0</v>
      </c>
    </row>
    <row r="63" spans="1:5" ht="15.75" thickBot="1" x14ac:dyDescent="0.3">
      <c r="A63" s="40" t="s">
        <v>1322</v>
      </c>
      <c r="B63" s="42" t="s">
        <v>1323</v>
      </c>
      <c r="C63" s="23">
        <f>96-7</f>
        <v>89</v>
      </c>
      <c r="D63" s="48">
        <v>155.22</v>
      </c>
      <c r="E63" s="48">
        <f t="shared" si="2"/>
        <v>13814.58</v>
      </c>
    </row>
    <row r="64" spans="1:5" ht="15.75" thickBot="1" x14ac:dyDescent="0.3">
      <c r="A64" s="40" t="s">
        <v>1325</v>
      </c>
      <c r="B64" s="45" t="s">
        <v>1324</v>
      </c>
      <c r="C64" s="14">
        <v>35</v>
      </c>
      <c r="D64" s="48">
        <v>33.46</v>
      </c>
      <c r="E64" s="48">
        <f t="shared" si="2"/>
        <v>1171.1000000000001</v>
      </c>
    </row>
    <row r="65" spans="1:5" ht="15.75" thickBot="1" x14ac:dyDescent="0.3">
      <c r="A65" s="40" t="s">
        <v>1326</v>
      </c>
      <c r="B65" s="37" t="s">
        <v>1327</v>
      </c>
      <c r="C65" s="14">
        <v>32</v>
      </c>
      <c r="D65" s="48">
        <v>44.86</v>
      </c>
      <c r="E65" s="48">
        <f t="shared" si="2"/>
        <v>1435.52</v>
      </c>
    </row>
    <row r="66" spans="1:5" ht="15.75" thickBot="1" x14ac:dyDescent="0.3">
      <c r="A66" s="40" t="s">
        <v>1329</v>
      </c>
      <c r="B66" s="37" t="s">
        <v>1328</v>
      </c>
      <c r="C66" s="14">
        <v>32</v>
      </c>
      <c r="D66" s="48">
        <v>218.9</v>
      </c>
      <c r="E66" s="48">
        <f t="shared" si="2"/>
        <v>7004.8</v>
      </c>
    </row>
    <row r="67" spans="1:5" ht="15.75" thickBot="1" x14ac:dyDescent="0.3">
      <c r="A67" s="40" t="s">
        <v>1330</v>
      </c>
      <c r="B67" s="37" t="s">
        <v>1409</v>
      </c>
      <c r="C67" s="14">
        <v>15</v>
      </c>
      <c r="D67" s="48">
        <v>146.25</v>
      </c>
      <c r="E67" s="48">
        <f t="shared" si="2"/>
        <v>2193.75</v>
      </c>
    </row>
    <row r="68" spans="1:5" ht="15.75" thickBot="1" x14ac:dyDescent="0.3">
      <c r="A68" s="40" t="s">
        <v>1331</v>
      </c>
      <c r="B68" s="37" t="s">
        <v>1410</v>
      </c>
      <c r="C68" s="14">
        <v>239</v>
      </c>
      <c r="D68" s="48">
        <v>69.989999999999995</v>
      </c>
      <c r="E68" s="48">
        <f t="shared" si="2"/>
        <v>16727.61</v>
      </c>
    </row>
    <row r="69" spans="1:5" ht="15.75" thickBot="1" x14ac:dyDescent="0.3">
      <c r="A69" s="40" t="s">
        <v>1332</v>
      </c>
      <c r="B69" s="37" t="s">
        <v>1333</v>
      </c>
      <c r="C69" s="23">
        <f>107-12</f>
        <v>95</v>
      </c>
      <c r="D69" s="48">
        <v>116.83</v>
      </c>
      <c r="E69" s="48">
        <f t="shared" si="2"/>
        <v>11098.85</v>
      </c>
    </row>
    <row r="70" spans="1:5" ht="15.75" thickBot="1" x14ac:dyDescent="0.3">
      <c r="A70" s="40" t="s">
        <v>1334</v>
      </c>
      <c r="B70" s="37" t="s">
        <v>1335</v>
      </c>
      <c r="C70" s="14">
        <v>35</v>
      </c>
      <c r="D70" s="48">
        <v>116.53</v>
      </c>
      <c r="E70" s="48">
        <f t="shared" si="2"/>
        <v>4078.55</v>
      </c>
    </row>
    <row r="71" spans="1:5" ht="15.75" thickBot="1" x14ac:dyDescent="0.3">
      <c r="A71" s="97" t="s">
        <v>1336</v>
      </c>
      <c r="B71" s="171" t="s">
        <v>1411</v>
      </c>
      <c r="C71" s="23">
        <v>125</v>
      </c>
      <c r="D71" s="98">
        <v>46.05</v>
      </c>
      <c r="E71" s="98"/>
    </row>
    <row r="72" spans="1:5" ht="15.75" thickBot="1" x14ac:dyDescent="0.3">
      <c r="A72" s="40" t="s">
        <v>1338</v>
      </c>
      <c r="B72" s="37" t="s">
        <v>1337</v>
      </c>
      <c r="C72" s="23">
        <f>228-7</f>
        <v>221</v>
      </c>
      <c r="D72" s="48">
        <v>8.98</v>
      </c>
      <c r="E72" s="48">
        <f t="shared" si="2"/>
        <v>1984.5800000000002</v>
      </c>
    </row>
    <row r="73" spans="1:5" ht="15.75" thickBot="1" x14ac:dyDescent="0.3">
      <c r="A73" s="97" t="s">
        <v>1339</v>
      </c>
      <c r="B73" s="171" t="s">
        <v>1340</v>
      </c>
      <c r="C73" s="23">
        <v>12</v>
      </c>
      <c r="D73" s="98">
        <v>9.16</v>
      </c>
      <c r="E73" s="98"/>
    </row>
    <row r="74" spans="1:5" ht="15.75" thickBot="1" x14ac:dyDescent="0.3">
      <c r="A74" s="97" t="s">
        <v>1341</v>
      </c>
      <c r="B74" s="171" t="s">
        <v>1342</v>
      </c>
      <c r="C74" s="23">
        <v>6</v>
      </c>
      <c r="D74" s="98">
        <v>39.409999999999997</v>
      </c>
      <c r="E74" s="98"/>
    </row>
    <row r="75" spans="1:5" ht="15.75" thickBot="1" x14ac:dyDescent="0.3">
      <c r="A75" s="40" t="s">
        <v>1344</v>
      </c>
      <c r="B75" s="37" t="s">
        <v>1343</v>
      </c>
      <c r="C75" s="14">
        <v>295</v>
      </c>
      <c r="D75" s="48">
        <v>10.68</v>
      </c>
      <c r="E75" s="48">
        <f t="shared" si="2"/>
        <v>3150.6</v>
      </c>
    </row>
    <row r="76" spans="1:5" ht="15.75" thickBot="1" x14ac:dyDescent="0.3">
      <c r="A76" s="40" t="s">
        <v>1345</v>
      </c>
      <c r="B76" s="37" t="s">
        <v>1346</v>
      </c>
      <c r="C76" s="14">
        <v>302</v>
      </c>
      <c r="D76" s="48">
        <v>7.11</v>
      </c>
      <c r="E76" s="48">
        <f t="shared" si="2"/>
        <v>2147.2200000000003</v>
      </c>
    </row>
    <row r="77" spans="1:5" ht="15.75" thickBot="1" x14ac:dyDescent="0.3">
      <c r="A77" s="40" t="s">
        <v>1347</v>
      </c>
      <c r="B77" s="37" t="s">
        <v>1412</v>
      </c>
      <c r="C77" s="14">
        <v>4</v>
      </c>
      <c r="D77" s="48">
        <v>36.78</v>
      </c>
      <c r="E77" s="48">
        <f t="shared" si="2"/>
        <v>147.12</v>
      </c>
    </row>
    <row r="78" spans="1:5" ht="15.75" thickBot="1" x14ac:dyDescent="0.3">
      <c r="A78" s="40"/>
      <c r="B78" s="37"/>
      <c r="C78" s="14"/>
      <c r="D78" s="48"/>
      <c r="E78" s="48"/>
    </row>
    <row r="79" spans="1:5" ht="26.25" thickBot="1" x14ac:dyDescent="0.3">
      <c r="A79" s="40" t="s">
        <v>1348</v>
      </c>
      <c r="B79" s="37" t="s">
        <v>1413</v>
      </c>
      <c r="C79" s="14">
        <v>15</v>
      </c>
      <c r="D79" s="48">
        <v>3032.09</v>
      </c>
      <c r="E79" s="48">
        <f t="shared" ref="E79:E112" si="3">D79*C79</f>
        <v>45481.350000000006</v>
      </c>
    </row>
    <row r="80" spans="1:5" ht="26.25" thickBot="1" x14ac:dyDescent="0.3">
      <c r="A80" s="40" t="s">
        <v>1349</v>
      </c>
      <c r="B80" s="37" t="s">
        <v>1414</v>
      </c>
      <c r="C80" s="14">
        <v>2</v>
      </c>
      <c r="D80" s="48">
        <v>3983.34</v>
      </c>
      <c r="E80" s="48">
        <f t="shared" si="3"/>
        <v>7966.68</v>
      </c>
    </row>
    <row r="81" spans="1:5" ht="15.75" thickBot="1" x14ac:dyDescent="0.3">
      <c r="A81" s="40"/>
      <c r="B81" s="37"/>
      <c r="C81" s="14"/>
      <c r="D81" s="48"/>
      <c r="E81" s="48"/>
    </row>
    <row r="82" spans="1:5" ht="15.75" thickBot="1" x14ac:dyDescent="0.3">
      <c r="A82" s="40" t="s">
        <v>1350</v>
      </c>
      <c r="B82" s="37" t="s">
        <v>1351</v>
      </c>
      <c r="C82" s="14">
        <v>300</v>
      </c>
      <c r="D82" s="48">
        <v>8.68</v>
      </c>
      <c r="E82" s="48">
        <f t="shared" si="3"/>
        <v>2604</v>
      </c>
    </row>
    <row r="83" spans="1:5" ht="15.75" thickBot="1" x14ac:dyDescent="0.3">
      <c r="A83" s="40" t="s">
        <v>1352</v>
      </c>
      <c r="B83" s="37" t="s">
        <v>1353</v>
      </c>
      <c r="C83" s="14">
        <v>50</v>
      </c>
      <c r="D83" s="48">
        <v>13.19</v>
      </c>
      <c r="E83" s="48">
        <f t="shared" si="3"/>
        <v>659.5</v>
      </c>
    </row>
    <row r="84" spans="1:5" ht="15.75" thickBot="1" x14ac:dyDescent="0.3">
      <c r="A84" s="40" t="s">
        <v>1354</v>
      </c>
      <c r="B84" s="37" t="s">
        <v>1415</v>
      </c>
      <c r="C84" s="14">
        <v>10</v>
      </c>
      <c r="D84" s="48">
        <v>295.20999999999998</v>
      </c>
      <c r="E84" s="48">
        <f t="shared" si="3"/>
        <v>2952.1</v>
      </c>
    </row>
    <row r="85" spans="1:5" ht="15.75" thickBot="1" x14ac:dyDescent="0.3">
      <c r="A85" s="40" t="s">
        <v>1355</v>
      </c>
      <c r="B85" s="37" t="s">
        <v>1416</v>
      </c>
      <c r="C85" s="14">
        <v>40</v>
      </c>
      <c r="D85" s="48">
        <v>295.20999999999998</v>
      </c>
      <c r="E85" s="48">
        <f t="shared" si="3"/>
        <v>11808.4</v>
      </c>
    </row>
    <row r="86" spans="1:5" ht="15.75" thickBot="1" x14ac:dyDescent="0.3">
      <c r="A86" s="40" t="s">
        <v>1356</v>
      </c>
      <c r="B86" s="37" t="s">
        <v>1417</v>
      </c>
      <c r="C86" s="14">
        <v>10</v>
      </c>
      <c r="D86" s="48">
        <v>81.7</v>
      </c>
      <c r="E86" s="48">
        <f t="shared" si="3"/>
        <v>817</v>
      </c>
    </row>
    <row r="87" spans="1:5" ht="15.75" thickBot="1" x14ac:dyDescent="0.3">
      <c r="A87" s="40" t="s">
        <v>1357</v>
      </c>
      <c r="B87" s="37" t="s">
        <v>1418</v>
      </c>
      <c r="C87" s="14">
        <v>10</v>
      </c>
      <c r="D87" s="48">
        <v>55.9</v>
      </c>
      <c r="E87" s="48">
        <f t="shared" si="3"/>
        <v>559</v>
      </c>
    </row>
    <row r="88" spans="1:5" ht="15.75" thickBot="1" x14ac:dyDescent="0.3">
      <c r="A88" s="40" t="s">
        <v>1358</v>
      </c>
      <c r="B88" s="37" t="s">
        <v>1419</v>
      </c>
      <c r="C88" s="14">
        <v>10</v>
      </c>
      <c r="D88" s="48">
        <v>41.8</v>
      </c>
      <c r="E88" s="48">
        <f t="shared" si="3"/>
        <v>418</v>
      </c>
    </row>
    <row r="89" spans="1:5" ht="15.75" thickBot="1" x14ac:dyDescent="0.3">
      <c r="A89" s="40" t="s">
        <v>1359</v>
      </c>
      <c r="B89" s="37" t="s">
        <v>1420</v>
      </c>
      <c r="C89" s="14">
        <v>10</v>
      </c>
      <c r="D89" s="48">
        <v>35</v>
      </c>
      <c r="E89" s="48">
        <f t="shared" si="3"/>
        <v>350</v>
      </c>
    </row>
    <row r="90" spans="1:5" ht="15.75" thickBot="1" x14ac:dyDescent="0.3">
      <c r="A90" s="40" t="s">
        <v>1360</v>
      </c>
      <c r="B90" s="37" t="s">
        <v>1361</v>
      </c>
      <c r="C90" s="14">
        <v>16</v>
      </c>
      <c r="D90" s="48">
        <v>89.91</v>
      </c>
      <c r="E90" s="48">
        <f t="shared" si="3"/>
        <v>1438.56</v>
      </c>
    </row>
    <row r="91" spans="1:5" ht="15.75" thickBot="1" x14ac:dyDescent="0.3">
      <c r="A91" s="40" t="s">
        <v>1362</v>
      </c>
      <c r="B91" s="37" t="s">
        <v>1363</v>
      </c>
      <c r="C91" s="14">
        <v>113</v>
      </c>
      <c r="D91" s="48">
        <v>142.5</v>
      </c>
      <c r="E91" s="48">
        <f t="shared" si="3"/>
        <v>16102.5</v>
      </c>
    </row>
    <row r="92" spans="1:5" ht="26.25" thickBot="1" x14ac:dyDescent="0.3">
      <c r="A92" s="40" t="s">
        <v>1364</v>
      </c>
      <c r="B92" s="37" t="s">
        <v>1421</v>
      </c>
      <c r="C92" s="14">
        <v>3</v>
      </c>
      <c r="D92" s="48">
        <v>18.28</v>
      </c>
      <c r="E92" s="48">
        <f t="shared" si="3"/>
        <v>54.84</v>
      </c>
    </row>
    <row r="93" spans="1:5" ht="15.75" thickBot="1" x14ac:dyDescent="0.3">
      <c r="A93" s="40" t="s">
        <v>1365</v>
      </c>
      <c r="B93" s="37" t="s">
        <v>1366</v>
      </c>
      <c r="C93" s="14">
        <v>1</v>
      </c>
      <c r="D93" s="48">
        <v>1055.08</v>
      </c>
      <c r="E93" s="48">
        <f t="shared" si="3"/>
        <v>1055.08</v>
      </c>
    </row>
    <row r="94" spans="1:5" ht="15.75" thickBot="1" x14ac:dyDescent="0.3">
      <c r="A94" s="40" t="s">
        <v>1367</v>
      </c>
      <c r="B94" s="37" t="s">
        <v>1422</v>
      </c>
      <c r="C94" s="14">
        <v>95</v>
      </c>
      <c r="D94" s="48">
        <v>1829.59</v>
      </c>
      <c r="E94" s="48">
        <f t="shared" si="3"/>
        <v>173811.05</v>
      </c>
    </row>
    <row r="95" spans="1:5" ht="15.75" thickBot="1" x14ac:dyDescent="0.3">
      <c r="A95" s="40"/>
      <c r="B95" s="37"/>
      <c r="C95" s="14"/>
      <c r="D95" s="48"/>
      <c r="E95" s="48"/>
    </row>
    <row r="96" spans="1:5" ht="15.75" thickBot="1" x14ac:dyDescent="0.3">
      <c r="A96" s="40" t="s">
        <v>1368</v>
      </c>
      <c r="B96" s="37" t="s">
        <v>1423</v>
      </c>
      <c r="C96" s="14">
        <v>184</v>
      </c>
      <c r="D96" s="48">
        <v>0.73</v>
      </c>
      <c r="E96" s="48">
        <f t="shared" si="3"/>
        <v>134.32</v>
      </c>
    </row>
    <row r="97" spans="1:5" ht="26.25" thickBot="1" x14ac:dyDescent="0.3">
      <c r="A97" s="40" t="s">
        <v>1369</v>
      </c>
      <c r="B97" s="37" t="s">
        <v>1424</v>
      </c>
      <c r="C97" s="14">
        <v>60</v>
      </c>
      <c r="D97" s="48">
        <v>8.31</v>
      </c>
      <c r="E97" s="48">
        <f t="shared" si="3"/>
        <v>498.6</v>
      </c>
    </row>
    <row r="98" spans="1:5" ht="15.75" thickBot="1" x14ac:dyDescent="0.3">
      <c r="A98" s="40" t="s">
        <v>1370</v>
      </c>
      <c r="B98" s="37" t="s">
        <v>1425</v>
      </c>
      <c r="C98" s="14">
        <v>100</v>
      </c>
      <c r="D98" s="48">
        <v>5.08</v>
      </c>
      <c r="E98" s="48">
        <f t="shared" si="3"/>
        <v>508</v>
      </c>
    </row>
    <row r="99" spans="1:5" ht="15.75" thickBot="1" x14ac:dyDescent="0.3">
      <c r="A99" s="40" t="s">
        <v>1371</v>
      </c>
      <c r="B99" s="37" t="s">
        <v>1372</v>
      </c>
      <c r="C99" s="14">
        <v>550</v>
      </c>
      <c r="D99" s="48">
        <v>18.899999999999999</v>
      </c>
      <c r="E99" s="48">
        <f t="shared" si="3"/>
        <v>10395</v>
      </c>
    </row>
    <row r="100" spans="1:5" ht="26.25" thickBot="1" x14ac:dyDescent="0.3">
      <c r="A100" s="40" t="s">
        <v>1374</v>
      </c>
      <c r="B100" s="37" t="s">
        <v>1373</v>
      </c>
      <c r="C100" s="14">
        <v>300</v>
      </c>
      <c r="D100" s="48">
        <v>0.8</v>
      </c>
      <c r="E100" s="48">
        <f t="shared" si="3"/>
        <v>240</v>
      </c>
    </row>
    <row r="101" spans="1:5" ht="26.25" thickBot="1" x14ac:dyDescent="0.3">
      <c r="A101" s="40" t="s">
        <v>1376</v>
      </c>
      <c r="B101" s="37" t="s">
        <v>1375</v>
      </c>
      <c r="C101" s="14">
        <v>300</v>
      </c>
      <c r="D101" s="48">
        <v>1.61</v>
      </c>
      <c r="E101" s="48">
        <f t="shared" si="3"/>
        <v>483.00000000000006</v>
      </c>
    </row>
    <row r="102" spans="1:5" ht="15.75" thickBot="1" x14ac:dyDescent="0.3">
      <c r="A102" s="40" t="s">
        <v>1377</v>
      </c>
      <c r="B102" s="37" t="s">
        <v>1426</v>
      </c>
      <c r="C102" s="14">
        <v>600</v>
      </c>
      <c r="D102" s="48">
        <v>11.03</v>
      </c>
      <c r="E102" s="48">
        <f t="shared" si="3"/>
        <v>6618</v>
      </c>
    </row>
    <row r="103" spans="1:5" ht="15.75" thickBot="1" x14ac:dyDescent="0.3">
      <c r="A103" s="40" t="s">
        <v>1378</v>
      </c>
      <c r="B103" s="37" t="s">
        <v>1427</v>
      </c>
      <c r="C103" s="14">
        <v>150</v>
      </c>
      <c r="D103" s="48">
        <v>13.87</v>
      </c>
      <c r="E103" s="48">
        <f t="shared" si="3"/>
        <v>2080.5</v>
      </c>
    </row>
    <row r="104" spans="1:5" ht="26.25" thickBot="1" x14ac:dyDescent="0.3">
      <c r="A104" s="40" t="s">
        <v>1379</v>
      </c>
      <c r="B104" s="37" t="s">
        <v>1428</v>
      </c>
      <c r="C104" s="14">
        <v>1</v>
      </c>
      <c r="D104" s="48">
        <v>6449.52</v>
      </c>
      <c r="E104" s="48">
        <f t="shared" si="3"/>
        <v>6449.52</v>
      </c>
    </row>
    <row r="105" spans="1:5" ht="15.75" thickBot="1" x14ac:dyDescent="0.3">
      <c r="A105" s="40" t="s">
        <v>1380</v>
      </c>
      <c r="B105" s="37" t="s">
        <v>1381</v>
      </c>
      <c r="C105" s="14">
        <v>1375</v>
      </c>
      <c r="D105" s="48">
        <v>12.62</v>
      </c>
      <c r="E105" s="48">
        <f t="shared" si="3"/>
        <v>17352.5</v>
      </c>
    </row>
    <row r="106" spans="1:5" ht="15.75" thickBot="1" x14ac:dyDescent="0.3">
      <c r="A106" s="97" t="s">
        <v>1382</v>
      </c>
      <c r="B106" s="171" t="s">
        <v>1383</v>
      </c>
      <c r="C106" s="23">
        <v>440</v>
      </c>
      <c r="D106" s="98">
        <v>0.91</v>
      </c>
      <c r="E106" s="98"/>
    </row>
    <row r="107" spans="1:5" ht="15.75" thickBot="1" x14ac:dyDescent="0.3">
      <c r="A107" s="97" t="s">
        <v>1384</v>
      </c>
      <c r="B107" s="171" t="s">
        <v>1429</v>
      </c>
      <c r="C107" s="23">
        <v>20736</v>
      </c>
      <c r="D107" s="98">
        <v>0.41</v>
      </c>
      <c r="E107" s="98"/>
    </row>
    <row r="108" spans="1:5" ht="15.75" thickBot="1" x14ac:dyDescent="0.3">
      <c r="A108" s="97" t="s">
        <v>1385</v>
      </c>
      <c r="B108" s="171" t="s">
        <v>1430</v>
      </c>
      <c r="C108" s="23">
        <v>3848</v>
      </c>
      <c r="D108" s="98">
        <v>0.53</v>
      </c>
      <c r="E108" s="98"/>
    </row>
    <row r="109" spans="1:5" ht="15.75" thickBot="1" x14ac:dyDescent="0.3">
      <c r="A109" s="40"/>
      <c r="B109" s="47"/>
      <c r="C109" s="14"/>
      <c r="D109" s="48"/>
      <c r="E109" s="48">
        <f t="shared" si="3"/>
        <v>0</v>
      </c>
    </row>
    <row r="110" spans="1:5" ht="15.75" thickBot="1" x14ac:dyDescent="0.3">
      <c r="A110" s="40" t="s">
        <v>1386</v>
      </c>
      <c r="B110" s="47" t="s">
        <v>1431</v>
      </c>
      <c r="C110" s="14">
        <v>150</v>
      </c>
      <c r="D110" s="48">
        <v>25.11</v>
      </c>
      <c r="E110" s="48">
        <f t="shared" si="3"/>
        <v>3766.5</v>
      </c>
    </row>
    <row r="111" spans="1:5" ht="15.75" thickBot="1" x14ac:dyDescent="0.3">
      <c r="A111" s="40" t="s">
        <v>1387</v>
      </c>
      <c r="B111" s="47" t="s">
        <v>1388</v>
      </c>
      <c r="C111" s="14">
        <v>1240</v>
      </c>
      <c r="D111" s="48">
        <v>14.65</v>
      </c>
      <c r="E111" s="48">
        <f t="shared" si="3"/>
        <v>18166</v>
      </c>
    </row>
    <row r="112" spans="1:5" ht="26.25" thickBot="1" x14ac:dyDescent="0.3">
      <c r="A112" s="40" t="s">
        <v>1389</v>
      </c>
      <c r="B112" s="47" t="s">
        <v>1432</v>
      </c>
      <c r="C112" s="14">
        <v>15</v>
      </c>
      <c r="D112" s="48">
        <v>22.92</v>
      </c>
      <c r="E112" s="48">
        <f t="shared" si="3"/>
        <v>343.8</v>
      </c>
    </row>
    <row r="113" spans="1:5" ht="15.75" thickBot="1" x14ac:dyDescent="0.3">
      <c r="A113" s="40" t="s">
        <v>1390</v>
      </c>
      <c r="B113" s="47" t="s">
        <v>1433</v>
      </c>
      <c r="C113" s="14">
        <v>0.25</v>
      </c>
      <c r="D113" s="48">
        <v>195.44</v>
      </c>
      <c r="E113" s="48">
        <f t="shared" ref="E113:E114" si="4">D113*C113</f>
        <v>48.86</v>
      </c>
    </row>
    <row r="114" spans="1:5" ht="15.75" thickBot="1" x14ac:dyDescent="0.3">
      <c r="A114" s="40" t="s">
        <v>1391</v>
      </c>
      <c r="B114" s="47" t="s">
        <v>1392</v>
      </c>
      <c r="C114" s="14">
        <v>220</v>
      </c>
      <c r="D114" s="48">
        <v>33.700000000000003</v>
      </c>
      <c r="E114" s="48">
        <f t="shared" si="4"/>
        <v>7414.0000000000009</v>
      </c>
    </row>
    <row r="115" spans="1:5" x14ac:dyDescent="0.25">
      <c r="E115" s="35">
        <f>SUM(E5:E114)</f>
        <v>1455407.5280000011</v>
      </c>
    </row>
  </sheetData>
  <autoFilter ref="A12:K12"/>
  <mergeCells count="5">
    <mergeCell ref="A13:A14"/>
    <mergeCell ref="B13:B14"/>
    <mergeCell ref="C13:C14"/>
    <mergeCell ref="D13:D14"/>
    <mergeCell ref="E13:E14"/>
  </mergeCells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L23" sqref="L23"/>
    </sheetView>
  </sheetViews>
  <sheetFormatPr defaultRowHeight="15" x14ac:dyDescent="0.25"/>
  <cols>
    <col min="2" max="2" width="36.7109375" customWidth="1"/>
    <col min="5" max="5" width="11.7109375" style="91" customWidth="1"/>
    <col min="6" max="6" width="12.7109375" style="91" customWidth="1"/>
  </cols>
  <sheetData>
    <row r="1" spans="1:6" x14ac:dyDescent="0.25">
      <c r="A1" s="30" t="s">
        <v>0</v>
      </c>
      <c r="B1" s="30"/>
    </row>
    <row r="2" spans="1:6" x14ac:dyDescent="0.25">
      <c r="A2" s="30" t="s">
        <v>1</v>
      </c>
      <c r="B2" s="30"/>
    </row>
    <row r="3" spans="1:6" x14ac:dyDescent="0.25">
      <c r="A3" s="30" t="s">
        <v>2</v>
      </c>
      <c r="B3" s="30"/>
    </row>
    <row r="4" spans="1:6" x14ac:dyDescent="0.25">
      <c r="A4" s="30" t="s">
        <v>3</v>
      </c>
      <c r="B4" s="30"/>
    </row>
    <row r="5" spans="1:6" x14ac:dyDescent="0.25">
      <c r="A5" s="32" t="s">
        <v>4</v>
      </c>
      <c r="B5" s="32"/>
    </row>
    <row r="9" spans="1:6" ht="81.75" customHeight="1" thickBot="1" x14ac:dyDescent="0.3"/>
    <row r="10" spans="1:6" ht="16.5" thickBot="1" x14ac:dyDescent="0.3">
      <c r="A10" s="94" t="s">
        <v>1797</v>
      </c>
      <c r="B10" s="95" t="s">
        <v>138</v>
      </c>
      <c r="C10" s="96" t="s">
        <v>7</v>
      </c>
      <c r="D10" s="96" t="s">
        <v>1394</v>
      </c>
      <c r="E10" s="102" t="s">
        <v>1836</v>
      </c>
      <c r="F10" s="102" t="s">
        <v>1393</v>
      </c>
    </row>
    <row r="11" spans="1:6" ht="32.25" thickBot="1" x14ac:dyDescent="0.3">
      <c r="A11" s="115">
        <v>4</v>
      </c>
      <c r="B11" s="116" t="s">
        <v>1869</v>
      </c>
      <c r="C11" s="117">
        <v>2</v>
      </c>
      <c r="D11" s="118" t="s">
        <v>10</v>
      </c>
      <c r="E11" s="119">
        <v>4000</v>
      </c>
      <c r="F11" s="119">
        <f t="shared" ref="F11:F15" si="0">E11*C11</f>
        <v>8000</v>
      </c>
    </row>
    <row r="12" spans="1:6" ht="16.5" thickBot="1" x14ac:dyDescent="0.3">
      <c r="A12" s="115">
        <v>5</v>
      </c>
      <c r="B12" s="116" t="s">
        <v>1818</v>
      </c>
      <c r="C12" s="117">
        <v>1</v>
      </c>
      <c r="D12" s="118" t="s">
        <v>10</v>
      </c>
      <c r="E12" s="119">
        <v>15000</v>
      </c>
      <c r="F12" s="119">
        <f t="shared" si="0"/>
        <v>15000</v>
      </c>
    </row>
    <row r="13" spans="1:6" ht="32.25" thickBot="1" x14ac:dyDescent="0.3">
      <c r="A13" s="92">
        <v>7</v>
      </c>
      <c r="B13" s="4" t="s">
        <v>1819</v>
      </c>
      <c r="C13" s="5">
        <v>9</v>
      </c>
      <c r="D13" s="6" t="s">
        <v>10</v>
      </c>
      <c r="E13" s="100">
        <v>200</v>
      </c>
      <c r="F13" s="100">
        <f t="shared" si="0"/>
        <v>1800</v>
      </c>
    </row>
    <row r="14" spans="1:6" ht="16.5" thickBot="1" x14ac:dyDescent="0.3">
      <c r="A14" s="92">
        <v>8</v>
      </c>
      <c r="B14" s="4" t="s">
        <v>1820</v>
      </c>
      <c r="C14" s="5">
        <v>1</v>
      </c>
      <c r="D14" s="6" t="s">
        <v>10</v>
      </c>
      <c r="E14" s="100">
        <v>1000</v>
      </c>
      <c r="F14" s="100">
        <f t="shared" si="0"/>
        <v>1000</v>
      </c>
    </row>
    <row r="15" spans="1:6" ht="48" thickBot="1" x14ac:dyDescent="0.3">
      <c r="A15" s="92">
        <v>11</v>
      </c>
      <c r="B15" s="4" t="s">
        <v>1821</v>
      </c>
      <c r="C15" s="5">
        <v>1</v>
      </c>
      <c r="D15" s="6" t="s">
        <v>10</v>
      </c>
      <c r="E15" s="100">
        <v>5000</v>
      </c>
      <c r="F15" s="100">
        <f t="shared" si="0"/>
        <v>5000</v>
      </c>
    </row>
    <row r="16" spans="1:6" ht="16.5" thickBot="1" x14ac:dyDescent="0.3">
      <c r="A16" s="92">
        <v>27</v>
      </c>
      <c r="B16" s="4" t="s">
        <v>1822</v>
      </c>
      <c r="C16" s="19">
        <f>23-1</f>
        <v>22</v>
      </c>
      <c r="D16" s="6" t="s">
        <v>10</v>
      </c>
      <c r="E16" s="100">
        <v>300</v>
      </c>
      <c r="F16" s="100">
        <f>E16*C16</f>
        <v>6600</v>
      </c>
    </row>
    <row r="17" spans="1:6" ht="32.25" thickBot="1" x14ac:dyDescent="0.3">
      <c r="A17" s="92">
        <v>29</v>
      </c>
      <c r="B17" s="4" t="s">
        <v>1823</v>
      </c>
      <c r="C17" s="5">
        <v>1</v>
      </c>
      <c r="D17" s="6" t="s">
        <v>10</v>
      </c>
      <c r="E17" s="100">
        <v>2233.6</v>
      </c>
      <c r="F17" s="100">
        <f t="shared" ref="F17" si="1">E17*C17</f>
        <v>2233.6</v>
      </c>
    </row>
    <row r="18" spans="1:6" ht="16.5" thickBot="1" x14ac:dyDescent="0.3">
      <c r="A18" s="115">
        <v>43</v>
      </c>
      <c r="B18" s="116" t="s">
        <v>1824</v>
      </c>
      <c r="C18" s="117">
        <v>1</v>
      </c>
      <c r="D18" s="118" t="s">
        <v>10</v>
      </c>
      <c r="E18" s="119">
        <v>8000</v>
      </c>
      <c r="F18" s="119">
        <f>E18*C18</f>
        <v>8000</v>
      </c>
    </row>
    <row r="19" spans="1:6" ht="32.25" thickBot="1" x14ac:dyDescent="0.3">
      <c r="A19" s="115">
        <v>44</v>
      </c>
      <c r="B19" s="116" t="s">
        <v>1825</v>
      </c>
      <c r="C19" s="117">
        <v>1</v>
      </c>
      <c r="D19" s="118" t="s">
        <v>10</v>
      </c>
      <c r="E19" s="119">
        <v>8000</v>
      </c>
      <c r="F19" s="119">
        <f t="shared" ref="F19:F21" si="2">E19*C19</f>
        <v>8000</v>
      </c>
    </row>
    <row r="20" spans="1:6" ht="16.5" thickBot="1" x14ac:dyDescent="0.3">
      <c r="A20" s="115">
        <v>47</v>
      </c>
      <c r="B20" s="116" t="s">
        <v>1826</v>
      </c>
      <c r="C20" s="19">
        <f>3-1-1</f>
        <v>1</v>
      </c>
      <c r="D20" s="118" t="s">
        <v>10</v>
      </c>
      <c r="E20" s="119">
        <v>3500</v>
      </c>
      <c r="F20" s="119">
        <f t="shared" si="2"/>
        <v>3500</v>
      </c>
    </row>
    <row r="21" spans="1:6" ht="32.25" thickBot="1" x14ac:dyDescent="0.3">
      <c r="A21" s="115">
        <v>56</v>
      </c>
      <c r="B21" s="116" t="s">
        <v>1827</v>
      </c>
      <c r="C21" s="117">
        <v>1</v>
      </c>
      <c r="D21" s="118" t="s">
        <v>10</v>
      </c>
      <c r="E21" s="119">
        <v>3000</v>
      </c>
      <c r="F21" s="119">
        <f t="shared" si="2"/>
        <v>3000</v>
      </c>
    </row>
    <row r="22" spans="1:6" ht="32.25" thickBot="1" x14ac:dyDescent="0.3">
      <c r="A22" s="115">
        <v>65</v>
      </c>
      <c r="B22" s="116" t="s">
        <v>1828</v>
      </c>
      <c r="C22" s="117">
        <v>1</v>
      </c>
      <c r="D22" s="118" t="s">
        <v>10</v>
      </c>
      <c r="E22" s="119">
        <v>5000</v>
      </c>
      <c r="F22" s="119">
        <f>E22*C22</f>
        <v>5000</v>
      </c>
    </row>
    <row r="23" spans="1:6" ht="32.25" thickBot="1" x14ac:dyDescent="0.3">
      <c r="A23" s="115">
        <v>67</v>
      </c>
      <c r="B23" s="116" t="s">
        <v>1829</v>
      </c>
      <c r="C23" s="19">
        <f>3-2</f>
        <v>1</v>
      </c>
      <c r="D23" s="118" t="s">
        <v>10</v>
      </c>
      <c r="E23" s="119">
        <v>3715.2</v>
      </c>
      <c r="F23" s="119">
        <f t="shared" ref="F23:F27" si="3">E23*C23</f>
        <v>3715.2</v>
      </c>
    </row>
    <row r="24" spans="1:6" ht="16.5" thickBot="1" x14ac:dyDescent="0.3">
      <c r="A24" s="92">
        <v>69</v>
      </c>
      <c r="B24" s="4" t="s">
        <v>1830</v>
      </c>
      <c r="C24" s="5">
        <v>1</v>
      </c>
      <c r="D24" s="6" t="s">
        <v>10</v>
      </c>
      <c r="E24" s="100">
        <v>1024</v>
      </c>
      <c r="F24" s="119">
        <f t="shared" si="3"/>
        <v>1024</v>
      </c>
    </row>
    <row r="25" spans="1:6" ht="32.25" thickBot="1" x14ac:dyDescent="0.3">
      <c r="A25" s="92">
        <v>72</v>
      </c>
      <c r="B25" s="4" t="s">
        <v>1831</v>
      </c>
      <c r="C25" s="5">
        <v>1</v>
      </c>
      <c r="D25" s="6" t="s">
        <v>10</v>
      </c>
      <c r="E25" s="100">
        <v>6000</v>
      </c>
      <c r="F25" s="119">
        <f t="shared" si="3"/>
        <v>6000</v>
      </c>
    </row>
    <row r="26" spans="1:6" ht="32.25" thickBot="1" x14ac:dyDescent="0.3">
      <c r="A26" s="222">
        <v>73</v>
      </c>
      <c r="B26" s="223" t="s">
        <v>1832</v>
      </c>
      <c r="C26" s="19">
        <v>1</v>
      </c>
      <c r="D26" s="224" t="s">
        <v>10</v>
      </c>
      <c r="E26" s="225">
        <v>1160.4000000000001</v>
      </c>
      <c r="F26" s="225"/>
    </row>
    <row r="27" spans="1:6" ht="16.5" thickBot="1" x14ac:dyDescent="0.3">
      <c r="A27" s="92">
        <v>89</v>
      </c>
      <c r="B27" s="4" t="s">
        <v>1833</v>
      </c>
      <c r="C27" s="5">
        <v>2</v>
      </c>
      <c r="D27" s="6" t="s">
        <v>10</v>
      </c>
      <c r="E27" s="100">
        <v>500</v>
      </c>
      <c r="F27" s="119">
        <f t="shared" si="3"/>
        <v>1000</v>
      </c>
    </row>
    <row r="28" spans="1:6" ht="32.25" thickBot="1" x14ac:dyDescent="0.3">
      <c r="A28" s="92">
        <v>90</v>
      </c>
      <c r="B28" s="4" t="s">
        <v>1834</v>
      </c>
      <c r="C28" s="5">
        <v>1</v>
      </c>
      <c r="D28" s="6" t="s">
        <v>10</v>
      </c>
      <c r="E28" s="100">
        <v>4000</v>
      </c>
      <c r="F28" s="100">
        <f>E28*C28</f>
        <v>4000</v>
      </c>
    </row>
    <row r="29" spans="1:6" ht="16.5" thickBot="1" x14ac:dyDescent="0.3">
      <c r="A29" s="93"/>
      <c r="B29" s="4" t="s">
        <v>1835</v>
      </c>
      <c r="C29" s="6"/>
      <c r="D29" s="6"/>
      <c r="E29" s="101"/>
      <c r="F29" s="100">
        <f>SUM(F11:F28)</f>
        <v>82872.800000000003</v>
      </c>
    </row>
    <row r="30" spans="1:6" x14ac:dyDescent="0.25">
      <c r="A30" s="99"/>
    </row>
  </sheetData>
  <autoFilter ref="A10:F29"/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topLeftCell="A90" workbookViewId="0">
      <selection activeCell="Q97" sqref="Q97"/>
    </sheetView>
  </sheetViews>
  <sheetFormatPr defaultRowHeight="12.75" x14ac:dyDescent="0.2"/>
  <cols>
    <col min="1" max="1" width="9.28515625" style="159" bestFit="1" customWidth="1"/>
    <col min="2" max="2" width="36.42578125" style="159" customWidth="1"/>
    <col min="3" max="4" width="9.28515625" style="159" bestFit="1" customWidth="1"/>
    <col min="5" max="5" width="9.140625" style="159" customWidth="1"/>
    <col min="6" max="6" width="9.28515625" style="159" bestFit="1" customWidth="1"/>
    <col min="7" max="7" width="12" style="158" bestFit="1" customWidth="1"/>
    <col min="8" max="16384" width="9.140625" style="158"/>
  </cols>
  <sheetData>
    <row r="1" spans="1:6" customFormat="1" ht="15" x14ac:dyDescent="0.25">
      <c r="A1" s="30" t="s">
        <v>0</v>
      </c>
      <c r="B1" s="30"/>
      <c r="E1" s="91"/>
      <c r="F1" s="91"/>
    </row>
    <row r="2" spans="1:6" customFormat="1" ht="15" x14ac:dyDescent="0.25">
      <c r="A2" s="30" t="s">
        <v>1</v>
      </c>
      <c r="B2" s="30"/>
      <c r="E2" s="91"/>
      <c r="F2" s="91"/>
    </row>
    <row r="3" spans="1:6" customFormat="1" ht="15" x14ac:dyDescent="0.25">
      <c r="A3" s="30" t="s">
        <v>2</v>
      </c>
      <c r="B3" s="30"/>
      <c r="E3" s="91"/>
      <c r="F3" s="91"/>
    </row>
    <row r="4" spans="1:6" customFormat="1" ht="15" x14ac:dyDescent="0.25">
      <c r="A4" s="30" t="s">
        <v>3</v>
      </c>
      <c r="B4" s="30"/>
      <c r="E4" s="91"/>
      <c r="F4" s="91"/>
    </row>
    <row r="5" spans="1:6" customFormat="1" ht="15" x14ac:dyDescent="0.25">
      <c r="A5" s="32" t="s">
        <v>4</v>
      </c>
      <c r="B5" s="32"/>
      <c r="E5" s="91"/>
      <c r="F5" s="91"/>
    </row>
    <row r="6" spans="1:6" customFormat="1" ht="15" x14ac:dyDescent="0.25">
      <c r="E6" s="91"/>
      <c r="F6" s="91"/>
    </row>
    <row r="7" spans="1:6" customFormat="1" ht="15" x14ac:dyDescent="0.25">
      <c r="E7" s="91"/>
      <c r="F7" s="91"/>
    </row>
    <row r="8" spans="1:6" customFormat="1" ht="15" x14ac:dyDescent="0.25">
      <c r="E8" s="91"/>
      <c r="F8" s="91"/>
    </row>
    <row r="9" spans="1:6" s="170" customFormat="1" ht="15.75" customHeight="1" x14ac:dyDescent="0.2">
      <c r="A9" s="167"/>
      <c r="B9" s="167"/>
      <c r="C9" s="167"/>
      <c r="D9" s="167"/>
      <c r="E9" s="167"/>
      <c r="F9" s="167"/>
    </row>
    <row r="10" spans="1:6" ht="48" customHeight="1" x14ac:dyDescent="0.2">
      <c r="A10" s="168" t="s">
        <v>5</v>
      </c>
      <c r="B10" s="168" t="s">
        <v>6</v>
      </c>
      <c r="C10" s="168" t="s">
        <v>7</v>
      </c>
      <c r="D10" s="168" t="s">
        <v>8</v>
      </c>
      <c r="E10" s="168" t="s">
        <v>9</v>
      </c>
      <c r="F10" s="169"/>
    </row>
    <row r="11" spans="1:6" ht="23.25" customHeight="1" x14ac:dyDescent="0.2">
      <c r="A11" s="79"/>
      <c r="B11" s="79" t="s">
        <v>376</v>
      </c>
      <c r="C11" s="81"/>
      <c r="D11" s="79" t="s">
        <v>377</v>
      </c>
      <c r="E11" s="79"/>
    </row>
    <row r="12" spans="1:6" ht="23.25" customHeight="1" x14ac:dyDescent="0.2">
      <c r="A12" s="79" t="s">
        <v>5</v>
      </c>
      <c r="B12" s="79" t="s">
        <v>378</v>
      </c>
      <c r="C12" s="81" t="s">
        <v>379</v>
      </c>
      <c r="D12" s="79" t="s">
        <v>380</v>
      </c>
      <c r="E12" s="79" t="s">
        <v>381</v>
      </c>
    </row>
    <row r="13" spans="1:6" ht="23.25" customHeight="1" x14ac:dyDescent="0.2">
      <c r="A13" s="79">
        <v>1</v>
      </c>
      <c r="B13" s="79" t="s">
        <v>1850</v>
      </c>
      <c r="C13" s="81">
        <v>15</v>
      </c>
      <c r="D13" s="79" t="s">
        <v>10</v>
      </c>
      <c r="E13" s="79">
        <v>7000</v>
      </c>
      <c r="F13" s="159">
        <f t="shared" ref="F13:F30" si="0">E13*C13</f>
        <v>105000</v>
      </c>
    </row>
    <row r="14" spans="1:6" ht="23.25" customHeight="1" x14ac:dyDescent="0.2">
      <c r="A14" s="79">
        <f>A13+1</f>
        <v>2</v>
      </c>
      <c r="B14" s="79" t="s">
        <v>1852</v>
      </c>
      <c r="C14" s="81">
        <v>5</v>
      </c>
      <c r="D14" s="79" t="s">
        <v>10</v>
      </c>
      <c r="E14" s="79">
        <v>7100</v>
      </c>
      <c r="F14" s="159">
        <f t="shared" si="0"/>
        <v>35500</v>
      </c>
    </row>
    <row r="15" spans="1:6" ht="23.25" customHeight="1" x14ac:dyDescent="0.2">
      <c r="A15" s="79">
        <f t="shared" ref="A15:A31" si="1">A14+1</f>
        <v>3</v>
      </c>
      <c r="B15" s="79" t="s">
        <v>1851</v>
      </c>
      <c r="C15" s="81">
        <v>1</v>
      </c>
      <c r="D15" s="79" t="s">
        <v>10</v>
      </c>
      <c r="E15" s="79">
        <v>7500</v>
      </c>
      <c r="F15" s="159">
        <f t="shared" si="0"/>
        <v>7500</v>
      </c>
    </row>
    <row r="16" spans="1:6" ht="23.25" customHeight="1" x14ac:dyDescent="0.2">
      <c r="A16" s="79">
        <f t="shared" si="1"/>
        <v>4</v>
      </c>
      <c r="B16" s="79" t="s">
        <v>1853</v>
      </c>
      <c r="C16" s="81">
        <v>5</v>
      </c>
      <c r="D16" s="79" t="s">
        <v>10</v>
      </c>
      <c r="E16" s="79">
        <v>7500</v>
      </c>
      <c r="F16" s="159">
        <f t="shared" si="0"/>
        <v>37500</v>
      </c>
    </row>
    <row r="17" spans="1:6" ht="23.25" customHeight="1" x14ac:dyDescent="0.2">
      <c r="A17" s="79">
        <f t="shared" si="1"/>
        <v>5</v>
      </c>
      <c r="B17" s="79" t="s">
        <v>1854</v>
      </c>
      <c r="C17" s="81">
        <v>5</v>
      </c>
      <c r="D17" s="79" t="s">
        <v>10</v>
      </c>
      <c r="E17" s="79">
        <v>8000</v>
      </c>
      <c r="F17" s="159">
        <f t="shared" si="0"/>
        <v>40000</v>
      </c>
    </row>
    <row r="18" spans="1:6" ht="23.25" customHeight="1" x14ac:dyDescent="0.2">
      <c r="A18" s="79">
        <f t="shared" si="1"/>
        <v>6</v>
      </c>
      <c r="B18" s="79" t="s">
        <v>1855</v>
      </c>
      <c r="C18" s="81">
        <v>2</v>
      </c>
      <c r="D18" s="79" t="s">
        <v>10</v>
      </c>
      <c r="E18" s="79">
        <v>8000</v>
      </c>
      <c r="F18" s="159">
        <f t="shared" si="0"/>
        <v>16000</v>
      </c>
    </row>
    <row r="19" spans="1:6" ht="23.25" customHeight="1" x14ac:dyDescent="0.2">
      <c r="A19" s="79">
        <f t="shared" si="1"/>
        <v>7</v>
      </c>
      <c r="B19" s="79" t="s">
        <v>1856</v>
      </c>
      <c r="C19" s="81">
        <v>1</v>
      </c>
      <c r="D19" s="79" t="s">
        <v>10</v>
      </c>
      <c r="E19" s="79">
        <v>8000</v>
      </c>
      <c r="F19" s="159">
        <f t="shared" si="0"/>
        <v>8000</v>
      </c>
    </row>
    <row r="20" spans="1:6" ht="23.25" customHeight="1" x14ac:dyDescent="0.2">
      <c r="A20" s="79">
        <f t="shared" si="1"/>
        <v>8</v>
      </c>
      <c r="B20" s="79" t="s">
        <v>1857</v>
      </c>
      <c r="C20" s="81">
        <v>2</v>
      </c>
      <c r="D20" s="79" t="s">
        <v>10</v>
      </c>
      <c r="E20" s="79">
        <v>8000</v>
      </c>
      <c r="F20" s="159">
        <f t="shared" si="0"/>
        <v>16000</v>
      </c>
    </row>
    <row r="21" spans="1:6" ht="23.25" customHeight="1" x14ac:dyDescent="0.2">
      <c r="A21" s="79">
        <f t="shared" si="1"/>
        <v>9</v>
      </c>
      <c r="B21" s="79" t="s">
        <v>1858</v>
      </c>
      <c r="C21" s="81">
        <v>3</v>
      </c>
      <c r="D21" s="79" t="s">
        <v>10</v>
      </c>
      <c r="E21" s="79">
        <v>9000</v>
      </c>
      <c r="F21" s="159">
        <f t="shared" si="0"/>
        <v>27000</v>
      </c>
    </row>
    <row r="22" spans="1:6" ht="23.25" customHeight="1" x14ac:dyDescent="0.2">
      <c r="A22" s="79">
        <f t="shared" si="1"/>
        <v>10</v>
      </c>
      <c r="B22" s="79" t="s">
        <v>1859</v>
      </c>
      <c r="C22" s="81">
        <v>4</v>
      </c>
      <c r="D22" s="79" t="s">
        <v>10</v>
      </c>
      <c r="E22" s="79">
        <v>9100</v>
      </c>
      <c r="F22" s="159">
        <f t="shared" si="0"/>
        <v>36400</v>
      </c>
    </row>
    <row r="23" spans="1:6" ht="23.25" customHeight="1" x14ac:dyDescent="0.2">
      <c r="A23" s="79">
        <f t="shared" si="1"/>
        <v>11</v>
      </c>
      <c r="B23" s="79" t="s">
        <v>1860</v>
      </c>
      <c r="C23" s="81">
        <v>4</v>
      </c>
      <c r="D23" s="79" t="s">
        <v>10</v>
      </c>
      <c r="E23" s="79">
        <v>9100</v>
      </c>
      <c r="F23" s="159">
        <f t="shared" si="0"/>
        <v>36400</v>
      </c>
    </row>
    <row r="24" spans="1:6" ht="23.25" customHeight="1" x14ac:dyDescent="0.2">
      <c r="A24" s="79">
        <f t="shared" si="1"/>
        <v>12</v>
      </c>
      <c r="B24" s="79" t="s">
        <v>1861</v>
      </c>
      <c r="C24" s="81">
        <v>1</v>
      </c>
      <c r="D24" s="79" t="s">
        <v>10</v>
      </c>
      <c r="E24" s="79">
        <v>10000</v>
      </c>
      <c r="F24" s="159">
        <f t="shared" si="0"/>
        <v>10000</v>
      </c>
    </row>
    <row r="25" spans="1:6" ht="23.25" customHeight="1" x14ac:dyDescent="0.2">
      <c r="A25" s="79">
        <f t="shared" si="1"/>
        <v>13</v>
      </c>
      <c r="B25" s="79" t="s">
        <v>1862</v>
      </c>
      <c r="C25" s="81">
        <v>1</v>
      </c>
      <c r="D25" s="79" t="s">
        <v>10</v>
      </c>
      <c r="E25" s="79">
        <v>10000</v>
      </c>
      <c r="F25" s="159">
        <f t="shared" si="0"/>
        <v>10000</v>
      </c>
    </row>
    <row r="26" spans="1:6" ht="23.25" customHeight="1" x14ac:dyDescent="0.2">
      <c r="A26" s="79">
        <f t="shared" si="1"/>
        <v>14</v>
      </c>
      <c r="B26" s="79" t="s">
        <v>1863</v>
      </c>
      <c r="C26" s="81">
        <v>1</v>
      </c>
      <c r="D26" s="79" t="s">
        <v>10</v>
      </c>
      <c r="E26" s="79">
        <v>9100</v>
      </c>
      <c r="F26" s="159">
        <f t="shared" si="0"/>
        <v>9100</v>
      </c>
    </row>
    <row r="27" spans="1:6" ht="23.25" customHeight="1" x14ac:dyDescent="0.2">
      <c r="A27" s="79">
        <f t="shared" si="1"/>
        <v>15</v>
      </c>
      <c r="B27" s="79" t="s">
        <v>1864</v>
      </c>
      <c r="C27" s="81">
        <v>3</v>
      </c>
      <c r="D27" s="79" t="s">
        <v>10</v>
      </c>
      <c r="E27" s="79">
        <v>10000</v>
      </c>
      <c r="F27" s="159">
        <f t="shared" si="0"/>
        <v>30000</v>
      </c>
    </row>
    <row r="28" spans="1:6" ht="23.25" customHeight="1" x14ac:dyDescent="0.2">
      <c r="A28" s="79">
        <f t="shared" si="1"/>
        <v>16</v>
      </c>
      <c r="B28" s="79" t="s">
        <v>1865</v>
      </c>
      <c r="C28" s="81">
        <v>5</v>
      </c>
      <c r="D28" s="79" t="s">
        <v>10</v>
      </c>
      <c r="E28" s="79">
        <v>7000</v>
      </c>
      <c r="F28" s="159">
        <f t="shared" si="0"/>
        <v>35000</v>
      </c>
    </row>
    <row r="29" spans="1:6" ht="23.25" customHeight="1" x14ac:dyDescent="0.2">
      <c r="A29" s="79">
        <f t="shared" si="1"/>
        <v>17</v>
      </c>
      <c r="B29" s="79" t="s">
        <v>1866</v>
      </c>
      <c r="C29" s="81">
        <v>1</v>
      </c>
      <c r="D29" s="79" t="s">
        <v>10</v>
      </c>
      <c r="E29" s="79">
        <v>7100</v>
      </c>
      <c r="F29" s="159">
        <f t="shared" si="0"/>
        <v>7100</v>
      </c>
    </row>
    <row r="30" spans="1:6" ht="23.25" customHeight="1" x14ac:dyDescent="0.2">
      <c r="A30" s="79">
        <f t="shared" si="1"/>
        <v>18</v>
      </c>
      <c r="B30" s="79" t="s">
        <v>1867</v>
      </c>
      <c r="C30" s="81">
        <v>1</v>
      </c>
      <c r="D30" s="79" t="s">
        <v>10</v>
      </c>
      <c r="E30" s="79">
        <v>7500</v>
      </c>
      <c r="F30" s="159">
        <f t="shared" si="0"/>
        <v>7500</v>
      </c>
    </row>
    <row r="31" spans="1:6" ht="23.25" customHeight="1" x14ac:dyDescent="0.2">
      <c r="A31" s="79">
        <f t="shared" si="1"/>
        <v>19</v>
      </c>
      <c r="B31" s="79" t="s">
        <v>1868</v>
      </c>
      <c r="C31" s="81">
        <v>1</v>
      </c>
      <c r="D31" s="79" t="s">
        <v>10</v>
      </c>
      <c r="E31" s="79">
        <v>9000</v>
      </c>
      <c r="F31" s="159">
        <f>E31*C31</f>
        <v>9000</v>
      </c>
    </row>
    <row r="32" spans="1:6" ht="23.25" customHeight="1" x14ac:dyDescent="0.2">
      <c r="A32" s="79"/>
      <c r="B32" s="79" t="s">
        <v>1870</v>
      </c>
      <c r="C32" s="81"/>
      <c r="D32" s="79"/>
      <c r="E32" s="79"/>
    </row>
    <row r="33" spans="1:6" ht="23.25" customHeight="1" x14ac:dyDescent="0.2">
      <c r="A33" s="79">
        <f>A31+1</f>
        <v>20</v>
      </c>
      <c r="B33" s="159" t="s">
        <v>1898</v>
      </c>
      <c r="C33" s="164">
        <v>72</v>
      </c>
      <c r="D33" s="79" t="s">
        <v>10</v>
      </c>
      <c r="E33" s="79">
        <v>160</v>
      </c>
      <c r="F33" s="164">
        <f t="shared" ref="F33:F69" si="2">E33*C33</f>
        <v>11520</v>
      </c>
    </row>
    <row r="34" spans="1:6" ht="36.75" customHeight="1" x14ac:dyDescent="0.2">
      <c r="A34" s="79">
        <f t="shared" ref="A34:A69" si="3">A33+1</f>
        <v>21</v>
      </c>
      <c r="B34" s="159" t="s">
        <v>1900</v>
      </c>
      <c r="C34" s="159">
        <v>40</v>
      </c>
      <c r="D34" s="79" t="s">
        <v>10</v>
      </c>
      <c r="E34" s="79">
        <v>150</v>
      </c>
      <c r="F34" s="164">
        <f t="shared" si="2"/>
        <v>6000</v>
      </c>
    </row>
    <row r="35" spans="1:6" ht="23.25" customHeight="1" x14ac:dyDescent="0.2">
      <c r="A35" s="79">
        <f t="shared" si="3"/>
        <v>22</v>
      </c>
      <c r="B35" s="159" t="s">
        <v>1899</v>
      </c>
      <c r="C35" s="159">
        <v>60</v>
      </c>
      <c r="D35" s="79" t="s">
        <v>10</v>
      </c>
      <c r="E35" s="79">
        <v>150</v>
      </c>
      <c r="F35" s="164">
        <f t="shared" si="2"/>
        <v>9000</v>
      </c>
    </row>
    <row r="36" spans="1:6" ht="23.25" customHeight="1" x14ac:dyDescent="0.2">
      <c r="A36" s="103">
        <f t="shared" si="3"/>
        <v>23</v>
      </c>
      <c r="B36" s="165" t="s">
        <v>1879</v>
      </c>
      <c r="C36" s="165">
        <v>70</v>
      </c>
      <c r="D36" s="103" t="s">
        <v>10</v>
      </c>
      <c r="E36" s="103">
        <v>24</v>
      </c>
      <c r="F36" s="165"/>
    </row>
    <row r="37" spans="1:6" ht="23.25" customHeight="1" x14ac:dyDescent="0.2">
      <c r="A37" s="103">
        <f t="shared" si="3"/>
        <v>24</v>
      </c>
      <c r="B37" s="165" t="s">
        <v>1880</v>
      </c>
      <c r="C37" s="165">
        <v>230</v>
      </c>
      <c r="D37" s="103" t="s">
        <v>10</v>
      </c>
      <c r="E37" s="103">
        <v>48</v>
      </c>
      <c r="F37" s="165"/>
    </row>
    <row r="38" spans="1:6" ht="35.25" customHeight="1" x14ac:dyDescent="0.2">
      <c r="A38" s="79">
        <f t="shared" si="3"/>
        <v>25</v>
      </c>
      <c r="B38" s="159" t="s">
        <v>1881</v>
      </c>
      <c r="C38" s="159">
        <v>22</v>
      </c>
      <c r="D38" s="79" t="s">
        <v>10</v>
      </c>
      <c r="E38" s="79">
        <v>24</v>
      </c>
      <c r="F38" s="164">
        <f t="shared" si="2"/>
        <v>528</v>
      </c>
    </row>
    <row r="39" spans="1:6" ht="23.25" customHeight="1" x14ac:dyDescent="0.2">
      <c r="A39" s="79">
        <f t="shared" si="3"/>
        <v>26</v>
      </c>
      <c r="B39" s="159" t="s">
        <v>1882</v>
      </c>
      <c r="C39" s="159">
        <v>808</v>
      </c>
      <c r="D39" s="79" t="s">
        <v>10</v>
      </c>
      <c r="E39" s="79">
        <v>12</v>
      </c>
      <c r="F39" s="164">
        <f t="shared" si="2"/>
        <v>9696</v>
      </c>
    </row>
    <row r="40" spans="1:6" ht="23.25" customHeight="1" x14ac:dyDescent="0.2">
      <c r="A40" s="79">
        <f t="shared" si="3"/>
        <v>27</v>
      </c>
      <c r="B40" s="159" t="s">
        <v>1883</v>
      </c>
      <c r="C40" s="159">
        <v>180</v>
      </c>
      <c r="D40" s="79" t="s">
        <v>10</v>
      </c>
      <c r="E40" s="79">
        <v>12</v>
      </c>
      <c r="F40" s="159">
        <f t="shared" si="2"/>
        <v>2160</v>
      </c>
    </row>
    <row r="41" spans="1:6" ht="23.25" customHeight="1" x14ac:dyDescent="0.2">
      <c r="A41" s="79">
        <f t="shared" si="3"/>
        <v>28</v>
      </c>
      <c r="B41" s="159" t="s">
        <v>1884</v>
      </c>
      <c r="C41" s="159">
        <v>1040</v>
      </c>
      <c r="D41" s="79" t="s">
        <v>10</v>
      </c>
      <c r="E41" s="79">
        <v>12</v>
      </c>
      <c r="F41" s="159">
        <f t="shared" si="2"/>
        <v>12480</v>
      </c>
    </row>
    <row r="42" spans="1:6" ht="23.25" customHeight="1" x14ac:dyDescent="0.2">
      <c r="A42" s="79">
        <f t="shared" si="3"/>
        <v>29</v>
      </c>
      <c r="B42" s="159" t="s">
        <v>1885</v>
      </c>
      <c r="C42" s="159">
        <v>360</v>
      </c>
      <c r="D42" s="79" t="s">
        <v>10</v>
      </c>
      <c r="E42" s="79">
        <v>12</v>
      </c>
      <c r="F42" s="159">
        <f t="shared" si="2"/>
        <v>4320</v>
      </c>
    </row>
    <row r="43" spans="1:6" ht="23.25" customHeight="1" x14ac:dyDescent="0.2">
      <c r="A43" s="79">
        <f t="shared" si="3"/>
        <v>30</v>
      </c>
      <c r="B43" s="159" t="s">
        <v>1886</v>
      </c>
      <c r="C43" s="159">
        <v>1664</v>
      </c>
      <c r="D43" s="79" t="s">
        <v>10</v>
      </c>
      <c r="E43" s="79">
        <v>12</v>
      </c>
      <c r="F43" s="159">
        <f t="shared" si="2"/>
        <v>19968</v>
      </c>
    </row>
    <row r="44" spans="1:6" ht="23.25" customHeight="1" x14ac:dyDescent="0.2">
      <c r="A44" s="79">
        <f t="shared" si="3"/>
        <v>31</v>
      </c>
      <c r="B44" s="159" t="s">
        <v>1887</v>
      </c>
      <c r="C44" s="159">
        <v>800</v>
      </c>
      <c r="D44" s="79" t="s">
        <v>10</v>
      </c>
      <c r="E44" s="79">
        <v>12</v>
      </c>
      <c r="F44" s="159">
        <f t="shared" si="2"/>
        <v>9600</v>
      </c>
    </row>
    <row r="45" spans="1:6" ht="23.25" customHeight="1" x14ac:dyDescent="0.2">
      <c r="A45" s="79">
        <f t="shared" si="3"/>
        <v>32</v>
      </c>
      <c r="B45" s="159" t="s">
        <v>1888</v>
      </c>
      <c r="C45" s="159">
        <v>1020</v>
      </c>
      <c r="D45" s="79" t="s">
        <v>10</v>
      </c>
      <c r="E45" s="79">
        <v>12</v>
      </c>
      <c r="F45" s="159">
        <f t="shared" si="2"/>
        <v>12240</v>
      </c>
    </row>
    <row r="46" spans="1:6" ht="23.25" customHeight="1" x14ac:dyDescent="0.2">
      <c r="A46" s="79">
        <f t="shared" si="3"/>
        <v>33</v>
      </c>
      <c r="B46" s="159" t="s">
        <v>1889</v>
      </c>
      <c r="C46" s="159">
        <v>995</v>
      </c>
      <c r="D46" s="79" t="s">
        <v>10</v>
      </c>
      <c r="E46" s="79">
        <v>12</v>
      </c>
      <c r="F46" s="159">
        <f t="shared" si="2"/>
        <v>11940</v>
      </c>
    </row>
    <row r="47" spans="1:6" ht="23.25" customHeight="1" x14ac:dyDescent="0.2">
      <c r="A47" s="79">
        <f t="shared" si="3"/>
        <v>34</v>
      </c>
      <c r="B47" s="159" t="s">
        <v>1890</v>
      </c>
      <c r="C47" s="159">
        <v>832</v>
      </c>
      <c r="D47" s="79" t="s">
        <v>10</v>
      </c>
      <c r="E47" s="79">
        <v>12</v>
      </c>
      <c r="F47" s="159">
        <f t="shared" si="2"/>
        <v>9984</v>
      </c>
    </row>
    <row r="48" spans="1:6" ht="23.25" customHeight="1" x14ac:dyDescent="0.2">
      <c r="A48" s="79">
        <f t="shared" si="3"/>
        <v>35</v>
      </c>
      <c r="B48" s="159" t="s">
        <v>1871</v>
      </c>
      <c r="C48" s="159">
        <v>1060</v>
      </c>
      <c r="D48" s="79" t="s">
        <v>10</v>
      </c>
      <c r="E48" s="79">
        <v>20</v>
      </c>
      <c r="F48" s="159">
        <f t="shared" si="2"/>
        <v>21200</v>
      </c>
    </row>
    <row r="49" spans="1:6" ht="23.25" customHeight="1" x14ac:dyDescent="0.2">
      <c r="A49" s="79">
        <f t="shared" si="3"/>
        <v>36</v>
      </c>
      <c r="B49" s="159" t="s">
        <v>1872</v>
      </c>
      <c r="C49" s="159">
        <v>120</v>
      </c>
      <c r="D49" s="79" t="s">
        <v>10</v>
      </c>
      <c r="E49" s="79">
        <v>20</v>
      </c>
      <c r="F49" s="159">
        <f t="shared" si="2"/>
        <v>2400</v>
      </c>
    </row>
    <row r="50" spans="1:6" ht="23.25" customHeight="1" x14ac:dyDescent="0.2">
      <c r="A50" s="79">
        <f t="shared" si="3"/>
        <v>37</v>
      </c>
      <c r="B50" s="159" t="s">
        <v>1873</v>
      </c>
      <c r="C50" s="159">
        <v>540</v>
      </c>
      <c r="D50" s="79" t="s">
        <v>10</v>
      </c>
      <c r="E50" s="79">
        <v>40</v>
      </c>
      <c r="F50" s="159">
        <f t="shared" si="2"/>
        <v>21600</v>
      </c>
    </row>
    <row r="51" spans="1:6" ht="23.25" customHeight="1" x14ac:dyDescent="0.2">
      <c r="A51" s="79">
        <f t="shared" si="3"/>
        <v>38</v>
      </c>
      <c r="B51" s="159" t="s">
        <v>1874</v>
      </c>
      <c r="C51" s="159">
        <v>300</v>
      </c>
      <c r="D51" s="79" t="s">
        <v>10</v>
      </c>
      <c r="E51" s="79">
        <v>40</v>
      </c>
      <c r="F51" s="159">
        <f t="shared" si="2"/>
        <v>12000</v>
      </c>
    </row>
    <row r="52" spans="1:6" ht="23.25" customHeight="1" x14ac:dyDescent="0.2">
      <c r="A52" s="79">
        <f t="shared" si="3"/>
        <v>39</v>
      </c>
      <c r="B52" s="159" t="s">
        <v>1891</v>
      </c>
      <c r="C52" s="159">
        <v>75</v>
      </c>
      <c r="D52" s="79" t="s">
        <v>10</v>
      </c>
      <c r="E52" s="79">
        <v>24</v>
      </c>
      <c r="F52" s="159">
        <f t="shared" si="2"/>
        <v>1800</v>
      </c>
    </row>
    <row r="53" spans="1:6" ht="23.25" customHeight="1" x14ac:dyDescent="0.2">
      <c r="A53" s="79">
        <f t="shared" si="3"/>
        <v>40</v>
      </c>
      <c r="B53" s="159" t="s">
        <v>1892</v>
      </c>
      <c r="C53" s="159">
        <v>150</v>
      </c>
      <c r="D53" s="79" t="s">
        <v>10</v>
      </c>
      <c r="E53" s="79">
        <v>48</v>
      </c>
      <c r="F53" s="159">
        <f t="shared" si="2"/>
        <v>7200</v>
      </c>
    </row>
    <row r="54" spans="1:6" ht="36.75" customHeight="1" x14ac:dyDescent="0.2">
      <c r="A54" s="79">
        <f t="shared" si="3"/>
        <v>41</v>
      </c>
      <c r="B54" s="159" t="s">
        <v>1894</v>
      </c>
      <c r="C54" s="159">
        <v>36</v>
      </c>
      <c r="D54" s="79" t="s">
        <v>10</v>
      </c>
      <c r="E54" s="79">
        <v>24</v>
      </c>
      <c r="F54" s="159">
        <f t="shared" si="2"/>
        <v>864</v>
      </c>
    </row>
    <row r="55" spans="1:6" ht="36.75" customHeight="1" x14ac:dyDescent="0.2">
      <c r="A55" s="79">
        <f t="shared" si="3"/>
        <v>42</v>
      </c>
      <c r="B55" s="159" t="s">
        <v>1895</v>
      </c>
      <c r="C55" s="159">
        <v>72</v>
      </c>
      <c r="D55" s="79" t="s">
        <v>10</v>
      </c>
      <c r="E55" s="79">
        <v>48</v>
      </c>
      <c r="F55" s="159">
        <f t="shared" si="2"/>
        <v>3456</v>
      </c>
    </row>
    <row r="56" spans="1:6" ht="36.75" customHeight="1" x14ac:dyDescent="0.2">
      <c r="A56" s="79">
        <f t="shared" si="3"/>
        <v>43</v>
      </c>
      <c r="B56" s="159" t="s">
        <v>1896</v>
      </c>
      <c r="C56" s="159">
        <v>60</v>
      </c>
      <c r="D56" s="79" t="s">
        <v>10</v>
      </c>
      <c r="E56" s="79">
        <v>150</v>
      </c>
      <c r="F56" s="159">
        <f t="shared" si="2"/>
        <v>9000</v>
      </c>
    </row>
    <row r="57" spans="1:6" ht="23.25" customHeight="1" x14ac:dyDescent="0.2">
      <c r="A57" s="79">
        <f t="shared" si="3"/>
        <v>44</v>
      </c>
      <c r="B57" s="159" t="s">
        <v>1893</v>
      </c>
      <c r="C57" s="159">
        <v>90</v>
      </c>
      <c r="D57" s="79" t="s">
        <v>10</v>
      </c>
      <c r="E57" s="79">
        <v>24</v>
      </c>
      <c r="F57" s="159">
        <f t="shared" si="2"/>
        <v>2160</v>
      </c>
    </row>
    <row r="58" spans="1:6" ht="23.25" customHeight="1" x14ac:dyDescent="0.2">
      <c r="A58" s="79">
        <f t="shared" si="3"/>
        <v>45</v>
      </c>
      <c r="B58" s="159" t="s">
        <v>1897</v>
      </c>
      <c r="C58" s="159">
        <v>60</v>
      </c>
      <c r="D58" s="79" t="s">
        <v>10</v>
      </c>
      <c r="E58" s="79">
        <v>24</v>
      </c>
      <c r="F58" s="159">
        <f t="shared" si="2"/>
        <v>1440</v>
      </c>
    </row>
    <row r="59" spans="1:6" ht="23.25" customHeight="1" x14ac:dyDescent="0.2">
      <c r="A59" s="79">
        <f t="shared" si="3"/>
        <v>46</v>
      </c>
      <c r="B59" s="159" t="s">
        <v>1875</v>
      </c>
      <c r="C59" s="159">
        <v>810</v>
      </c>
      <c r="D59" s="79" t="s">
        <v>10</v>
      </c>
      <c r="E59" s="79">
        <v>48</v>
      </c>
      <c r="F59" s="159">
        <f t="shared" si="2"/>
        <v>38880</v>
      </c>
    </row>
    <row r="60" spans="1:6" ht="23.25" customHeight="1" x14ac:dyDescent="0.2">
      <c r="A60" s="79">
        <f t="shared" si="3"/>
        <v>47</v>
      </c>
      <c r="B60" s="159" t="s">
        <v>1876</v>
      </c>
      <c r="C60" s="159">
        <v>700</v>
      </c>
      <c r="D60" s="79" t="s">
        <v>10</v>
      </c>
      <c r="E60" s="79">
        <v>24</v>
      </c>
      <c r="F60" s="159">
        <f t="shared" si="2"/>
        <v>16800</v>
      </c>
    </row>
    <row r="61" spans="1:6" ht="23.25" customHeight="1" x14ac:dyDescent="0.2">
      <c r="A61" s="79">
        <f t="shared" si="3"/>
        <v>48</v>
      </c>
      <c r="B61" s="159" t="s">
        <v>1877</v>
      </c>
      <c r="C61" s="159">
        <v>100</v>
      </c>
      <c r="D61" s="79" t="s">
        <v>10</v>
      </c>
      <c r="E61" s="79">
        <v>48</v>
      </c>
      <c r="F61" s="159">
        <f t="shared" si="2"/>
        <v>4800</v>
      </c>
    </row>
    <row r="62" spans="1:6" ht="23.25" customHeight="1" x14ac:dyDescent="0.2">
      <c r="A62" s="79">
        <f t="shared" si="3"/>
        <v>49</v>
      </c>
      <c r="B62" s="159" t="s">
        <v>1878</v>
      </c>
      <c r="C62" s="159">
        <v>75</v>
      </c>
      <c r="D62" s="79" t="s">
        <v>10</v>
      </c>
      <c r="E62" s="79">
        <v>150</v>
      </c>
      <c r="F62" s="159">
        <f t="shared" si="2"/>
        <v>11250</v>
      </c>
    </row>
    <row r="63" spans="1:6" ht="23.25" customHeight="1" x14ac:dyDescent="0.2">
      <c r="A63" s="79">
        <f t="shared" si="3"/>
        <v>50</v>
      </c>
      <c r="B63" s="79" t="s">
        <v>2094</v>
      </c>
      <c r="C63" s="81">
        <v>15</v>
      </c>
      <c r="D63" s="79" t="s">
        <v>17</v>
      </c>
      <c r="E63" s="79">
        <v>600</v>
      </c>
      <c r="F63" s="159">
        <f t="shared" si="2"/>
        <v>9000</v>
      </c>
    </row>
    <row r="64" spans="1:6" ht="23.25" customHeight="1" x14ac:dyDescent="0.2">
      <c r="A64" s="79">
        <f t="shared" si="3"/>
        <v>51</v>
      </c>
      <c r="B64" s="79" t="s">
        <v>2095</v>
      </c>
      <c r="C64" s="81">
        <v>2</v>
      </c>
      <c r="D64" s="79" t="s">
        <v>10</v>
      </c>
      <c r="E64" s="79">
        <v>4500</v>
      </c>
      <c r="F64" s="159">
        <f t="shared" si="2"/>
        <v>9000</v>
      </c>
    </row>
    <row r="65" spans="1:6" ht="23.25" customHeight="1" x14ac:dyDescent="0.2">
      <c r="A65" s="79">
        <f t="shared" si="3"/>
        <v>52</v>
      </c>
      <c r="B65" s="79" t="s">
        <v>2097</v>
      </c>
      <c r="C65" s="81">
        <v>15</v>
      </c>
      <c r="D65" s="79" t="s">
        <v>2096</v>
      </c>
      <c r="E65" s="79">
        <v>250</v>
      </c>
      <c r="F65" s="159">
        <f t="shared" si="2"/>
        <v>3750</v>
      </c>
    </row>
    <row r="66" spans="1:6" ht="23.25" customHeight="1" x14ac:dyDescent="0.2">
      <c r="A66" s="79">
        <f t="shared" si="3"/>
        <v>53</v>
      </c>
      <c r="B66" s="79" t="s">
        <v>2098</v>
      </c>
      <c r="C66" s="81">
        <v>400</v>
      </c>
      <c r="D66" s="79" t="s">
        <v>10</v>
      </c>
      <c r="E66" s="79">
        <v>39</v>
      </c>
      <c r="F66" s="159">
        <f t="shared" si="2"/>
        <v>15600</v>
      </c>
    </row>
    <row r="67" spans="1:6" ht="23.25" customHeight="1" x14ac:dyDescent="0.2">
      <c r="A67" s="103">
        <f t="shared" si="3"/>
        <v>54</v>
      </c>
      <c r="B67" s="103" t="s">
        <v>2099</v>
      </c>
      <c r="C67" s="105">
        <v>13</v>
      </c>
      <c r="D67" s="103" t="s">
        <v>690</v>
      </c>
      <c r="E67" s="103">
        <f>0.66*250</f>
        <v>165</v>
      </c>
      <c r="F67" s="165"/>
    </row>
    <row r="68" spans="1:6" ht="23.25" customHeight="1" x14ac:dyDescent="0.2">
      <c r="A68" s="79">
        <f t="shared" si="3"/>
        <v>55</v>
      </c>
      <c r="B68" s="79" t="s">
        <v>2100</v>
      </c>
      <c r="C68" s="81">
        <v>2</v>
      </c>
      <c r="D68" s="79" t="s">
        <v>66</v>
      </c>
      <c r="E68" s="79">
        <v>1800</v>
      </c>
      <c r="F68" s="159">
        <f t="shared" si="2"/>
        <v>3600</v>
      </c>
    </row>
    <row r="69" spans="1:6" ht="23.25" customHeight="1" x14ac:dyDescent="0.2">
      <c r="A69" s="79">
        <f t="shared" si="3"/>
        <v>56</v>
      </c>
      <c r="B69" s="79" t="s">
        <v>2101</v>
      </c>
      <c r="C69" s="81">
        <v>1</v>
      </c>
      <c r="D69" s="79" t="s">
        <v>10</v>
      </c>
      <c r="E69" s="79">
        <v>12000</v>
      </c>
      <c r="F69" s="159">
        <f t="shared" si="2"/>
        <v>12000</v>
      </c>
    </row>
    <row r="70" spans="1:6" ht="23.25" customHeight="1" x14ac:dyDescent="0.2">
      <c r="A70" s="79"/>
      <c r="B70" s="79"/>
      <c r="C70" s="81"/>
      <c r="D70" s="79"/>
      <c r="E70" s="79"/>
    </row>
    <row r="71" spans="1:6" s="166" customFormat="1" ht="23.25" customHeight="1" x14ac:dyDescent="0.2">
      <c r="A71" s="164">
        <f>A69+1</f>
        <v>57</v>
      </c>
      <c r="B71" s="164" t="s">
        <v>2110</v>
      </c>
      <c r="C71" s="164">
        <v>120</v>
      </c>
      <c r="D71" s="164" t="s">
        <v>2111</v>
      </c>
      <c r="E71" s="164">
        <v>200</v>
      </c>
      <c r="F71" s="164">
        <f>E71*C71</f>
        <v>24000</v>
      </c>
    </row>
    <row r="72" spans="1:6" ht="23.25" customHeight="1" x14ac:dyDescent="0.2">
      <c r="A72" s="159">
        <f>A71+1</f>
        <v>58</v>
      </c>
      <c r="B72" s="159" t="s">
        <v>2112</v>
      </c>
      <c r="C72" s="159">
        <v>10</v>
      </c>
      <c r="D72" s="159" t="s">
        <v>2111</v>
      </c>
      <c r="E72" s="159">
        <v>90</v>
      </c>
      <c r="F72" s="164">
        <f t="shared" ref="F72:F120" si="4">E72*C72</f>
        <v>900</v>
      </c>
    </row>
    <row r="73" spans="1:6" ht="23.25" customHeight="1" x14ac:dyDescent="0.2">
      <c r="A73" s="159">
        <f t="shared" ref="A73:A120" si="5">A72+1</f>
        <v>59</v>
      </c>
      <c r="B73" s="159" t="s">
        <v>2113</v>
      </c>
      <c r="C73" s="159">
        <v>220</v>
      </c>
      <c r="D73" s="159" t="s">
        <v>2111</v>
      </c>
      <c r="E73" s="159">
        <v>150</v>
      </c>
      <c r="F73" s="164">
        <f t="shared" si="4"/>
        <v>33000</v>
      </c>
    </row>
    <row r="74" spans="1:6" ht="23.25" customHeight="1" x14ac:dyDescent="0.2">
      <c r="A74" s="159">
        <f t="shared" si="5"/>
        <v>60</v>
      </c>
      <c r="B74" s="159" t="s">
        <v>2114</v>
      </c>
      <c r="C74" s="159">
        <v>68</v>
      </c>
      <c r="D74" s="159" t="s">
        <v>2111</v>
      </c>
      <c r="E74" s="159">
        <v>90</v>
      </c>
      <c r="F74" s="164">
        <f t="shared" si="4"/>
        <v>6120</v>
      </c>
    </row>
    <row r="75" spans="1:6" ht="23.25" customHeight="1" x14ac:dyDescent="0.2">
      <c r="A75" s="159">
        <f t="shared" si="5"/>
        <v>61</v>
      </c>
      <c r="B75" s="159" t="s">
        <v>2115</v>
      </c>
      <c r="C75" s="159">
        <v>120</v>
      </c>
      <c r="D75" s="159" t="s">
        <v>2111</v>
      </c>
      <c r="E75" s="159">
        <v>100</v>
      </c>
      <c r="F75" s="164">
        <f t="shared" si="4"/>
        <v>12000</v>
      </c>
    </row>
    <row r="76" spans="1:6" ht="23.25" customHeight="1" x14ac:dyDescent="0.2">
      <c r="A76" s="159">
        <f t="shared" si="5"/>
        <v>62</v>
      </c>
      <c r="B76" s="159" t="s">
        <v>2116</v>
      </c>
      <c r="C76" s="159">
        <v>80</v>
      </c>
      <c r="D76" s="159" t="s">
        <v>2111</v>
      </c>
      <c r="E76" s="159">
        <v>300</v>
      </c>
      <c r="F76" s="164">
        <f t="shared" si="4"/>
        <v>24000</v>
      </c>
    </row>
    <row r="77" spans="1:6" ht="23.25" customHeight="1" x14ac:dyDescent="0.2">
      <c r="A77" s="159">
        <f t="shared" si="5"/>
        <v>63</v>
      </c>
      <c r="B77" s="159" t="s">
        <v>2117</v>
      </c>
      <c r="C77" s="159">
        <v>4</v>
      </c>
      <c r="D77" s="159" t="s">
        <v>2111</v>
      </c>
      <c r="E77" s="159">
        <v>300</v>
      </c>
      <c r="F77" s="164">
        <f t="shared" si="4"/>
        <v>1200</v>
      </c>
    </row>
    <row r="78" spans="1:6" ht="23.25" customHeight="1" x14ac:dyDescent="0.2">
      <c r="A78" s="159">
        <f t="shared" si="5"/>
        <v>64</v>
      </c>
      <c r="B78" s="159" t="s">
        <v>2118</v>
      </c>
      <c r="C78" s="159">
        <v>25</v>
      </c>
      <c r="D78" s="159" t="s">
        <v>2111</v>
      </c>
      <c r="E78" s="159">
        <v>500</v>
      </c>
      <c r="F78" s="164">
        <f t="shared" si="4"/>
        <v>12500</v>
      </c>
    </row>
    <row r="79" spans="1:6" ht="23.25" customHeight="1" x14ac:dyDescent="0.2">
      <c r="A79" s="159">
        <f t="shared" si="5"/>
        <v>65</v>
      </c>
      <c r="B79" s="159" t="s">
        <v>2119</v>
      </c>
      <c r="C79" s="159">
        <v>48</v>
      </c>
      <c r="D79" s="159" t="s">
        <v>2111</v>
      </c>
      <c r="E79" s="159">
        <v>500</v>
      </c>
      <c r="F79" s="164">
        <f t="shared" si="4"/>
        <v>24000</v>
      </c>
    </row>
    <row r="80" spans="1:6" ht="23.25" customHeight="1" x14ac:dyDescent="0.2">
      <c r="A80" s="159">
        <f t="shared" si="5"/>
        <v>66</v>
      </c>
      <c r="B80" s="159" t="s">
        <v>2120</v>
      </c>
      <c r="C80" s="159">
        <v>28</v>
      </c>
      <c r="D80" s="159" t="s">
        <v>2111</v>
      </c>
      <c r="E80" s="159">
        <v>100</v>
      </c>
      <c r="F80" s="164">
        <f t="shared" si="4"/>
        <v>2800</v>
      </c>
    </row>
    <row r="81" spans="1:6" ht="23.25" customHeight="1" x14ac:dyDescent="0.2">
      <c r="A81" s="159">
        <f t="shared" si="5"/>
        <v>67</v>
      </c>
      <c r="B81" s="159" t="s">
        <v>2121</v>
      </c>
      <c r="C81" s="159">
        <v>750</v>
      </c>
      <c r="D81" s="159" t="s">
        <v>2111</v>
      </c>
      <c r="E81" s="159">
        <v>20</v>
      </c>
      <c r="F81" s="164">
        <f t="shared" si="4"/>
        <v>15000</v>
      </c>
    </row>
    <row r="82" spans="1:6" ht="23.25" customHeight="1" x14ac:dyDescent="0.2">
      <c r="A82" s="159">
        <f t="shared" si="5"/>
        <v>68</v>
      </c>
      <c r="B82" s="159" t="s">
        <v>2122</v>
      </c>
      <c r="C82" s="159">
        <v>16</v>
      </c>
      <c r="D82" s="159" t="s">
        <v>2111</v>
      </c>
      <c r="E82" s="159">
        <v>200</v>
      </c>
      <c r="F82" s="164">
        <f t="shared" si="4"/>
        <v>3200</v>
      </c>
    </row>
    <row r="83" spans="1:6" ht="23.25" customHeight="1" x14ac:dyDescent="0.2">
      <c r="A83" s="159">
        <f t="shared" si="5"/>
        <v>69</v>
      </c>
      <c r="B83" s="159" t="s">
        <v>2123</v>
      </c>
      <c r="C83" s="159">
        <v>200</v>
      </c>
      <c r="D83" s="159" t="s">
        <v>2111</v>
      </c>
      <c r="E83" s="159">
        <v>50</v>
      </c>
      <c r="F83" s="164">
        <f t="shared" si="4"/>
        <v>10000</v>
      </c>
    </row>
    <row r="84" spans="1:6" ht="23.25" customHeight="1" x14ac:dyDescent="0.2">
      <c r="A84" s="159">
        <f t="shared" si="5"/>
        <v>70</v>
      </c>
      <c r="B84" s="159" t="s">
        <v>2124</v>
      </c>
      <c r="C84" s="159">
        <v>14</v>
      </c>
      <c r="D84" s="159" t="s">
        <v>2111</v>
      </c>
      <c r="E84" s="159">
        <v>120</v>
      </c>
      <c r="F84" s="164">
        <f t="shared" si="4"/>
        <v>1680</v>
      </c>
    </row>
    <row r="85" spans="1:6" ht="23.25" customHeight="1" x14ac:dyDescent="0.2">
      <c r="A85" s="159">
        <f t="shared" si="5"/>
        <v>71</v>
      </c>
      <c r="B85" s="159" t="s">
        <v>2125</v>
      </c>
      <c r="C85" s="159">
        <v>21</v>
      </c>
      <c r="D85" s="159" t="s">
        <v>2111</v>
      </c>
      <c r="E85" s="159">
        <v>150</v>
      </c>
      <c r="F85" s="164">
        <f t="shared" si="4"/>
        <v>3150</v>
      </c>
    </row>
    <row r="86" spans="1:6" ht="23.25" customHeight="1" x14ac:dyDescent="0.2">
      <c r="A86" s="159">
        <f t="shared" si="5"/>
        <v>72</v>
      </c>
      <c r="B86" s="159" t="s">
        <v>2126</v>
      </c>
      <c r="C86" s="159">
        <v>35</v>
      </c>
      <c r="D86" s="159" t="s">
        <v>2111</v>
      </c>
      <c r="E86" s="159">
        <v>180</v>
      </c>
      <c r="F86" s="164">
        <f t="shared" si="4"/>
        <v>6300</v>
      </c>
    </row>
    <row r="87" spans="1:6" ht="23.25" customHeight="1" x14ac:dyDescent="0.2">
      <c r="A87" s="159">
        <f t="shared" si="5"/>
        <v>73</v>
      </c>
      <c r="B87" s="159" t="s">
        <v>2127</v>
      </c>
      <c r="C87" s="159">
        <v>14</v>
      </c>
      <c r="D87" s="159" t="s">
        <v>2111</v>
      </c>
      <c r="E87" s="159">
        <v>200</v>
      </c>
      <c r="F87" s="164">
        <f t="shared" si="4"/>
        <v>2800</v>
      </c>
    </row>
    <row r="88" spans="1:6" ht="23.25" customHeight="1" x14ac:dyDescent="0.2">
      <c r="A88" s="159">
        <f t="shared" si="5"/>
        <v>74</v>
      </c>
      <c r="B88" s="159" t="s">
        <v>2128</v>
      </c>
      <c r="C88" s="159">
        <v>22</v>
      </c>
      <c r="D88" s="159" t="s">
        <v>2111</v>
      </c>
      <c r="E88" s="159">
        <v>250</v>
      </c>
      <c r="F88" s="164">
        <f t="shared" si="4"/>
        <v>5500</v>
      </c>
    </row>
    <row r="89" spans="1:6" ht="23.25" customHeight="1" x14ac:dyDescent="0.2">
      <c r="A89" s="159">
        <f t="shared" si="5"/>
        <v>75</v>
      </c>
      <c r="B89" s="159" t="s">
        <v>2129</v>
      </c>
      <c r="C89" s="159">
        <v>10</v>
      </c>
      <c r="D89" s="159" t="s">
        <v>2111</v>
      </c>
      <c r="E89" s="159">
        <v>180</v>
      </c>
      <c r="F89" s="164">
        <f t="shared" si="4"/>
        <v>1800</v>
      </c>
    </row>
    <row r="90" spans="1:6" ht="23.25" customHeight="1" x14ac:dyDescent="0.2">
      <c r="A90" s="159">
        <f t="shared" si="5"/>
        <v>76</v>
      </c>
      <c r="B90" s="159" t="s">
        <v>2130</v>
      </c>
      <c r="C90" s="159">
        <v>10</v>
      </c>
      <c r="D90" s="159" t="s">
        <v>2131</v>
      </c>
      <c r="E90" s="159">
        <v>100</v>
      </c>
      <c r="F90" s="164">
        <f t="shared" si="4"/>
        <v>1000</v>
      </c>
    </row>
    <row r="91" spans="1:6" ht="42.75" customHeight="1" x14ac:dyDescent="0.2">
      <c r="A91" s="159">
        <f t="shared" si="5"/>
        <v>77</v>
      </c>
      <c r="B91" s="159" t="s">
        <v>2162</v>
      </c>
      <c r="C91" s="159">
        <v>32</v>
      </c>
      <c r="D91" s="159" t="s">
        <v>2132</v>
      </c>
      <c r="E91" s="159">
        <v>9000</v>
      </c>
      <c r="F91" s="164">
        <f t="shared" si="4"/>
        <v>288000</v>
      </c>
    </row>
    <row r="92" spans="1:6" ht="36.75" customHeight="1" x14ac:dyDescent="0.2">
      <c r="A92" s="159">
        <f t="shared" si="5"/>
        <v>78</v>
      </c>
      <c r="B92" s="159" t="s">
        <v>2161</v>
      </c>
      <c r="C92" s="159">
        <v>32</v>
      </c>
      <c r="D92" s="159" t="s">
        <v>2132</v>
      </c>
      <c r="E92" s="159">
        <v>9000</v>
      </c>
      <c r="F92" s="164">
        <f t="shared" si="4"/>
        <v>288000</v>
      </c>
    </row>
    <row r="93" spans="1:6" ht="23.25" customHeight="1" x14ac:dyDescent="0.2">
      <c r="A93" s="165">
        <f t="shared" si="5"/>
        <v>79</v>
      </c>
      <c r="B93" s="165" t="s">
        <v>2164</v>
      </c>
      <c r="C93" s="165">
        <v>300</v>
      </c>
      <c r="D93" s="165" t="s">
        <v>2133</v>
      </c>
      <c r="E93" s="165">
        <v>280</v>
      </c>
      <c r="F93" s="165"/>
    </row>
    <row r="94" spans="1:6" ht="23.25" customHeight="1" x14ac:dyDescent="0.2">
      <c r="A94" s="159">
        <f t="shared" si="5"/>
        <v>80</v>
      </c>
      <c r="B94" s="159" t="s">
        <v>2134</v>
      </c>
      <c r="C94" s="159">
        <v>1225</v>
      </c>
      <c r="D94" s="159" t="s">
        <v>2135</v>
      </c>
      <c r="E94" s="159">
        <v>90</v>
      </c>
      <c r="F94" s="164">
        <f t="shared" si="4"/>
        <v>110250</v>
      </c>
    </row>
    <row r="95" spans="1:6" ht="23.25" customHeight="1" x14ac:dyDescent="0.2">
      <c r="A95" s="159">
        <f t="shared" si="5"/>
        <v>81</v>
      </c>
      <c r="B95" s="159" t="s">
        <v>2136</v>
      </c>
      <c r="C95" s="159">
        <v>48</v>
      </c>
      <c r="D95" s="159" t="s">
        <v>2135</v>
      </c>
      <c r="E95" s="159">
        <v>100</v>
      </c>
      <c r="F95" s="164">
        <f t="shared" si="4"/>
        <v>4800</v>
      </c>
    </row>
    <row r="96" spans="1:6" ht="23.25" customHeight="1" x14ac:dyDescent="0.2">
      <c r="A96" s="159">
        <f t="shared" si="5"/>
        <v>82</v>
      </c>
      <c r="B96" s="159" t="s">
        <v>2137</v>
      </c>
      <c r="C96" s="159">
        <v>112</v>
      </c>
      <c r="D96" s="159" t="s">
        <v>2135</v>
      </c>
      <c r="E96" s="159">
        <v>150</v>
      </c>
      <c r="F96" s="164">
        <f t="shared" si="4"/>
        <v>16800</v>
      </c>
    </row>
    <row r="97" spans="1:6" ht="23.25" customHeight="1" x14ac:dyDescent="0.2">
      <c r="A97" s="159">
        <f t="shared" si="5"/>
        <v>83</v>
      </c>
      <c r="B97" s="159" t="s">
        <v>2138</v>
      </c>
      <c r="C97" s="159">
        <v>2000</v>
      </c>
      <c r="D97" s="159" t="s">
        <v>2111</v>
      </c>
      <c r="E97" s="159">
        <v>20</v>
      </c>
      <c r="F97" s="164">
        <f t="shared" si="4"/>
        <v>40000</v>
      </c>
    </row>
    <row r="98" spans="1:6" ht="23.25" customHeight="1" x14ac:dyDescent="0.2">
      <c r="A98" s="159">
        <f t="shared" si="5"/>
        <v>84</v>
      </c>
      <c r="B98" s="159" t="s">
        <v>2139</v>
      </c>
      <c r="C98" s="159">
        <v>300</v>
      </c>
      <c r="D98" s="159" t="s">
        <v>2111</v>
      </c>
      <c r="E98" s="159">
        <v>50</v>
      </c>
      <c r="F98" s="164">
        <f t="shared" si="4"/>
        <v>15000</v>
      </c>
    </row>
    <row r="99" spans="1:6" ht="23.25" customHeight="1" x14ac:dyDescent="0.2">
      <c r="A99" s="159">
        <f t="shared" si="5"/>
        <v>85</v>
      </c>
      <c r="B99" s="159" t="s">
        <v>2140</v>
      </c>
      <c r="C99" s="159">
        <v>170</v>
      </c>
      <c r="D99" s="159" t="s">
        <v>2111</v>
      </c>
      <c r="E99" s="159">
        <v>50</v>
      </c>
      <c r="F99" s="164">
        <f t="shared" si="4"/>
        <v>8500</v>
      </c>
    </row>
    <row r="100" spans="1:6" ht="23.25" customHeight="1" x14ac:dyDescent="0.2">
      <c r="A100" s="159">
        <f t="shared" si="5"/>
        <v>86</v>
      </c>
      <c r="B100" s="159" t="s">
        <v>2163</v>
      </c>
      <c r="C100" s="165">
        <f>128-63</f>
        <v>65</v>
      </c>
      <c r="D100" s="159" t="s">
        <v>2131</v>
      </c>
      <c r="E100" s="159">
        <v>250</v>
      </c>
      <c r="F100" s="164">
        <f t="shared" si="4"/>
        <v>16250</v>
      </c>
    </row>
    <row r="101" spans="1:6" ht="23.25" customHeight="1" x14ac:dyDescent="0.2">
      <c r="A101" s="159">
        <f t="shared" si="5"/>
        <v>87</v>
      </c>
      <c r="B101" s="159" t="s">
        <v>2141</v>
      </c>
      <c r="C101" s="159">
        <v>7</v>
      </c>
      <c r="D101" s="159" t="s">
        <v>2131</v>
      </c>
      <c r="E101" s="159">
        <v>200</v>
      </c>
      <c r="F101" s="164">
        <f t="shared" si="4"/>
        <v>1400</v>
      </c>
    </row>
    <row r="102" spans="1:6" ht="23.25" customHeight="1" x14ac:dyDescent="0.2">
      <c r="A102" s="159">
        <f t="shared" si="5"/>
        <v>88</v>
      </c>
      <c r="B102" s="159" t="s">
        <v>2142</v>
      </c>
      <c r="C102" s="159">
        <v>65</v>
      </c>
      <c r="D102" s="159" t="s">
        <v>2131</v>
      </c>
      <c r="E102" s="159">
        <v>500</v>
      </c>
      <c r="F102" s="164">
        <f t="shared" si="4"/>
        <v>32500</v>
      </c>
    </row>
    <row r="103" spans="1:6" ht="23.25" customHeight="1" x14ac:dyDescent="0.2">
      <c r="A103" s="159">
        <f t="shared" si="5"/>
        <v>89</v>
      </c>
      <c r="B103" s="159" t="s">
        <v>2143</v>
      </c>
      <c r="C103" s="159">
        <v>2</v>
      </c>
      <c r="D103" s="159" t="s">
        <v>2131</v>
      </c>
      <c r="E103" s="159">
        <v>500</v>
      </c>
      <c r="F103" s="164">
        <f t="shared" si="4"/>
        <v>1000</v>
      </c>
    </row>
    <row r="104" spans="1:6" ht="23.25" customHeight="1" x14ac:dyDescent="0.2">
      <c r="A104" s="159">
        <f t="shared" si="5"/>
        <v>90</v>
      </c>
      <c r="B104" s="159" t="s">
        <v>2144</v>
      </c>
      <c r="C104" s="159">
        <v>36</v>
      </c>
      <c r="D104" s="159" t="s">
        <v>2131</v>
      </c>
      <c r="E104" s="159">
        <v>350</v>
      </c>
      <c r="F104" s="164">
        <f t="shared" si="4"/>
        <v>12600</v>
      </c>
    </row>
    <row r="105" spans="1:6" ht="23.25" customHeight="1" x14ac:dyDescent="0.2">
      <c r="A105" s="159">
        <f t="shared" si="5"/>
        <v>91</v>
      </c>
      <c r="B105" s="159" t="s">
        <v>2145</v>
      </c>
      <c r="C105" s="159">
        <v>300</v>
      </c>
      <c r="D105" s="159" t="s">
        <v>83</v>
      </c>
      <c r="E105" s="159">
        <v>20</v>
      </c>
      <c r="F105" s="164">
        <f t="shared" si="4"/>
        <v>6000</v>
      </c>
    </row>
    <row r="106" spans="1:6" ht="23.25" customHeight="1" x14ac:dyDescent="0.2">
      <c r="A106" s="159">
        <f t="shared" si="5"/>
        <v>92</v>
      </c>
      <c r="B106" s="159" t="s">
        <v>2146</v>
      </c>
      <c r="C106" s="159">
        <v>56</v>
      </c>
      <c r="D106" s="159" t="s">
        <v>2131</v>
      </c>
      <c r="E106" s="159">
        <v>200</v>
      </c>
      <c r="F106" s="164">
        <f t="shared" si="4"/>
        <v>11200</v>
      </c>
    </row>
    <row r="107" spans="1:6" ht="23.25" customHeight="1" x14ac:dyDescent="0.2">
      <c r="A107" s="159">
        <f t="shared" si="5"/>
        <v>93</v>
      </c>
      <c r="B107" s="159" t="s">
        <v>2147</v>
      </c>
      <c r="C107" s="159">
        <v>14</v>
      </c>
      <c r="D107" s="159" t="s">
        <v>2135</v>
      </c>
      <c r="E107" s="159">
        <v>250</v>
      </c>
      <c r="F107" s="164">
        <f t="shared" si="4"/>
        <v>3500</v>
      </c>
    </row>
    <row r="108" spans="1:6" ht="23.25" customHeight="1" x14ac:dyDescent="0.2">
      <c r="A108" s="159">
        <f t="shared" si="5"/>
        <v>94</v>
      </c>
      <c r="B108" s="159" t="s">
        <v>2148</v>
      </c>
      <c r="C108" s="159">
        <v>7</v>
      </c>
      <c r="D108" s="159" t="s">
        <v>2135</v>
      </c>
      <c r="E108" s="159">
        <v>1000</v>
      </c>
      <c r="F108" s="164">
        <f t="shared" si="4"/>
        <v>7000</v>
      </c>
    </row>
    <row r="109" spans="1:6" ht="23.25" customHeight="1" x14ac:dyDescent="0.2">
      <c r="A109" s="165">
        <f t="shared" si="5"/>
        <v>95</v>
      </c>
      <c r="B109" s="165" t="s">
        <v>2149</v>
      </c>
      <c r="C109" s="165">
        <f>67*9</f>
        <v>603</v>
      </c>
      <c r="D109" s="165" t="s">
        <v>2160</v>
      </c>
      <c r="E109" s="165">
        <v>300</v>
      </c>
      <c r="F109" s="165"/>
    </row>
    <row r="110" spans="1:6" ht="23.25" customHeight="1" x14ac:dyDescent="0.2">
      <c r="A110" s="159">
        <f t="shared" si="5"/>
        <v>96</v>
      </c>
      <c r="B110" s="159" t="s">
        <v>2150</v>
      </c>
      <c r="C110" s="159">
        <v>5</v>
      </c>
      <c r="D110" s="159" t="s">
        <v>2133</v>
      </c>
      <c r="E110" s="159">
        <v>100</v>
      </c>
      <c r="F110" s="164">
        <f t="shared" si="4"/>
        <v>500</v>
      </c>
    </row>
    <row r="111" spans="1:6" ht="23.25" customHeight="1" x14ac:dyDescent="0.2">
      <c r="A111" s="159">
        <f t="shared" si="5"/>
        <v>97</v>
      </c>
      <c r="B111" s="159" t="s">
        <v>2151</v>
      </c>
      <c r="C111" s="159">
        <v>33</v>
      </c>
      <c r="D111" s="159" t="s">
        <v>2111</v>
      </c>
      <c r="E111" s="159">
        <v>100</v>
      </c>
      <c r="F111" s="164">
        <f t="shared" si="4"/>
        <v>3300</v>
      </c>
    </row>
    <row r="112" spans="1:6" ht="23.25" customHeight="1" x14ac:dyDescent="0.2">
      <c r="A112" s="159">
        <f t="shared" si="5"/>
        <v>98</v>
      </c>
      <c r="B112" s="159" t="s">
        <v>2152</v>
      </c>
      <c r="C112" s="159">
        <v>80</v>
      </c>
      <c r="D112" s="159" t="s">
        <v>2111</v>
      </c>
      <c r="E112" s="159">
        <v>100</v>
      </c>
      <c r="F112" s="164">
        <f t="shared" si="4"/>
        <v>8000</v>
      </c>
    </row>
    <row r="113" spans="1:6" ht="23.25" customHeight="1" x14ac:dyDescent="0.2">
      <c r="A113" s="159">
        <f t="shared" si="5"/>
        <v>99</v>
      </c>
      <c r="B113" s="159" t="s">
        <v>2153</v>
      </c>
      <c r="C113" s="159">
        <v>70</v>
      </c>
      <c r="D113" s="159" t="s">
        <v>2111</v>
      </c>
      <c r="E113" s="159">
        <v>100</v>
      </c>
      <c r="F113" s="164">
        <f t="shared" si="4"/>
        <v>7000</v>
      </c>
    </row>
    <row r="114" spans="1:6" ht="23.25" customHeight="1" x14ac:dyDescent="0.2">
      <c r="A114" s="159">
        <f t="shared" si="5"/>
        <v>100</v>
      </c>
      <c r="B114" s="159" t="s">
        <v>2165</v>
      </c>
      <c r="C114" s="159">
        <v>49</v>
      </c>
      <c r="D114" s="159" t="s">
        <v>2131</v>
      </c>
      <c r="E114" s="159">
        <v>200</v>
      </c>
      <c r="F114" s="164">
        <f t="shared" si="4"/>
        <v>9800</v>
      </c>
    </row>
    <row r="115" spans="1:6" ht="23.25" customHeight="1" x14ac:dyDescent="0.2">
      <c r="A115" s="159">
        <f t="shared" si="5"/>
        <v>101</v>
      </c>
      <c r="B115" s="159" t="s">
        <v>2154</v>
      </c>
      <c r="C115" s="159">
        <v>3</v>
      </c>
      <c r="D115" s="159" t="s">
        <v>2132</v>
      </c>
      <c r="E115" s="159">
        <v>100</v>
      </c>
      <c r="F115" s="164">
        <f t="shared" si="4"/>
        <v>300</v>
      </c>
    </row>
    <row r="116" spans="1:6" ht="23.25" customHeight="1" x14ac:dyDescent="0.2">
      <c r="A116" s="159">
        <f t="shared" si="5"/>
        <v>102</v>
      </c>
      <c r="B116" s="159" t="s">
        <v>2155</v>
      </c>
      <c r="C116" s="159">
        <v>4</v>
      </c>
      <c r="D116" s="159" t="s">
        <v>2132</v>
      </c>
      <c r="E116" s="159">
        <v>100</v>
      </c>
      <c r="F116" s="164">
        <f t="shared" si="4"/>
        <v>400</v>
      </c>
    </row>
    <row r="117" spans="1:6" ht="23.25" customHeight="1" x14ac:dyDescent="0.2">
      <c r="A117" s="159">
        <f t="shared" si="5"/>
        <v>103</v>
      </c>
      <c r="B117" s="159" t="s">
        <v>2156</v>
      </c>
      <c r="C117" s="159">
        <v>27</v>
      </c>
      <c r="D117" s="159" t="s">
        <v>2111</v>
      </c>
      <c r="E117" s="159">
        <v>100</v>
      </c>
      <c r="F117" s="164">
        <f t="shared" si="4"/>
        <v>2700</v>
      </c>
    </row>
    <row r="118" spans="1:6" ht="23.25" customHeight="1" x14ac:dyDescent="0.2">
      <c r="A118" s="159">
        <f t="shared" si="5"/>
        <v>104</v>
      </c>
      <c r="B118" s="159" t="s">
        <v>2157</v>
      </c>
      <c r="C118" s="159">
        <v>14</v>
      </c>
      <c r="D118" s="159" t="s">
        <v>2111</v>
      </c>
      <c r="E118" s="159">
        <v>150</v>
      </c>
      <c r="F118" s="164">
        <f t="shared" si="4"/>
        <v>2100</v>
      </c>
    </row>
    <row r="119" spans="1:6" ht="23.25" customHeight="1" x14ac:dyDescent="0.2">
      <c r="A119" s="159">
        <f t="shared" si="5"/>
        <v>105</v>
      </c>
      <c r="B119" s="159" t="s">
        <v>2158</v>
      </c>
      <c r="C119" s="159">
        <v>2</v>
      </c>
      <c r="D119" s="159" t="s">
        <v>2111</v>
      </c>
      <c r="E119" s="159">
        <v>300</v>
      </c>
      <c r="F119" s="164">
        <f t="shared" si="4"/>
        <v>600</v>
      </c>
    </row>
    <row r="120" spans="1:6" ht="23.25" customHeight="1" x14ac:dyDescent="0.2">
      <c r="A120" s="159">
        <f t="shared" si="5"/>
        <v>106</v>
      </c>
      <c r="B120" s="159" t="s">
        <v>2159</v>
      </c>
      <c r="C120" s="159">
        <v>70</v>
      </c>
      <c r="D120" s="159" t="s">
        <v>2111</v>
      </c>
      <c r="E120" s="159">
        <v>100</v>
      </c>
      <c r="F120" s="164">
        <f t="shared" si="4"/>
        <v>7000</v>
      </c>
    </row>
    <row r="121" spans="1:6" s="193" customFormat="1" ht="23.25" customHeight="1" x14ac:dyDescent="0.2">
      <c r="A121" s="190"/>
      <c r="B121" s="190"/>
      <c r="C121" s="191"/>
      <c r="D121" s="190"/>
      <c r="E121" s="190"/>
      <c r="F121" s="192"/>
    </row>
    <row r="122" spans="1:6" ht="23.25" customHeight="1" x14ac:dyDescent="0.2">
      <c r="A122" s="79"/>
      <c r="B122" s="79"/>
      <c r="C122" s="81"/>
      <c r="D122" s="79"/>
      <c r="E122" s="79"/>
    </row>
    <row r="123" spans="1:6" ht="23.25" customHeight="1" x14ac:dyDescent="0.2">
      <c r="A123" s="79"/>
      <c r="B123" s="79"/>
      <c r="C123" s="81"/>
      <c r="D123" s="79"/>
      <c r="E123" s="79"/>
    </row>
    <row r="124" spans="1:6" ht="23.25" customHeight="1" x14ac:dyDescent="0.2">
      <c r="A124" s="79"/>
      <c r="B124" s="79"/>
      <c r="C124" s="81"/>
      <c r="D124" s="79"/>
      <c r="E124" s="79"/>
    </row>
    <row r="125" spans="1:6" ht="23.25" customHeight="1" x14ac:dyDescent="0.2">
      <c r="A125" s="79"/>
      <c r="B125" s="79"/>
      <c r="C125" s="81"/>
      <c r="D125" s="79"/>
      <c r="E125" s="79"/>
    </row>
    <row r="126" spans="1:6" ht="23.25" customHeight="1" x14ac:dyDescent="0.2">
      <c r="A126" s="79"/>
      <c r="B126" s="79"/>
      <c r="C126" s="81"/>
      <c r="D126" s="79"/>
      <c r="E126" s="79"/>
    </row>
    <row r="127" spans="1:6" ht="23.25" customHeight="1" x14ac:dyDescent="0.2">
      <c r="A127" s="79"/>
      <c r="B127" s="79"/>
      <c r="C127" s="81"/>
      <c r="D127" s="79"/>
      <c r="E127" s="79"/>
    </row>
    <row r="128" spans="1:6" ht="23.25" customHeight="1" x14ac:dyDescent="0.2">
      <c r="A128" s="79"/>
      <c r="B128" s="79"/>
      <c r="C128" s="81"/>
      <c r="D128" s="79"/>
      <c r="E128" s="79"/>
    </row>
    <row r="129" spans="1:5" ht="23.25" customHeight="1" x14ac:dyDescent="0.2">
      <c r="A129" s="79"/>
      <c r="B129" s="79"/>
      <c r="C129" s="81"/>
      <c r="D129" s="79"/>
      <c r="E129" s="79"/>
    </row>
    <row r="130" spans="1:5" ht="23.25" customHeight="1" x14ac:dyDescent="0.2">
      <c r="A130" s="79"/>
      <c r="B130" s="79"/>
      <c r="C130" s="81"/>
      <c r="D130" s="79"/>
      <c r="E130" s="79"/>
    </row>
    <row r="131" spans="1:5" ht="23.25" customHeight="1" x14ac:dyDescent="0.2">
      <c r="A131" s="79"/>
      <c r="B131" s="79"/>
      <c r="C131" s="81"/>
      <c r="D131" s="79"/>
      <c r="E131" s="79"/>
    </row>
    <row r="132" spans="1:5" ht="23.25" customHeight="1" x14ac:dyDescent="0.2">
      <c r="A132" s="79"/>
      <c r="B132" s="79"/>
      <c r="C132" s="81"/>
      <c r="D132" s="79"/>
      <c r="E132" s="79"/>
    </row>
    <row r="133" spans="1:5" ht="23.25" customHeight="1" x14ac:dyDescent="0.2">
      <c r="A133" s="79"/>
      <c r="B133" s="79"/>
      <c r="C133" s="81"/>
      <c r="D133" s="79"/>
      <c r="E133" s="79"/>
    </row>
    <row r="134" spans="1:5" ht="23.25" customHeight="1" x14ac:dyDescent="0.2">
      <c r="A134" s="79"/>
      <c r="B134" s="79"/>
      <c r="C134" s="81"/>
      <c r="D134" s="79"/>
      <c r="E134" s="79"/>
    </row>
    <row r="135" spans="1:5" ht="23.25" customHeight="1" x14ac:dyDescent="0.2">
      <c r="A135" s="79"/>
      <c r="B135" s="79"/>
      <c r="C135" s="81"/>
      <c r="D135" s="79"/>
      <c r="E135" s="79"/>
    </row>
    <row r="136" spans="1:5" ht="23.25" customHeight="1" x14ac:dyDescent="0.2">
      <c r="A136" s="79"/>
      <c r="B136" s="79"/>
      <c r="C136" s="81"/>
      <c r="D136" s="79"/>
      <c r="E136" s="79"/>
    </row>
    <row r="137" spans="1:5" ht="23.25" customHeight="1" x14ac:dyDescent="0.2">
      <c r="A137" s="79"/>
      <c r="B137" s="79"/>
      <c r="C137" s="81"/>
      <c r="D137" s="79"/>
      <c r="E137" s="79"/>
    </row>
    <row r="138" spans="1:5" ht="23.25" customHeight="1" x14ac:dyDescent="0.2">
      <c r="A138" s="79"/>
      <c r="B138" s="79"/>
      <c r="C138" s="81"/>
      <c r="D138" s="79"/>
      <c r="E138" s="79"/>
    </row>
    <row r="139" spans="1:5" ht="23.25" customHeight="1" x14ac:dyDescent="0.2">
      <c r="A139" s="79"/>
      <c r="B139" s="79"/>
      <c r="C139" s="81"/>
      <c r="D139" s="79"/>
      <c r="E139" s="79"/>
    </row>
    <row r="140" spans="1:5" ht="23.25" customHeight="1" x14ac:dyDescent="0.2">
      <c r="A140" s="79"/>
      <c r="B140" s="79"/>
      <c r="C140" s="81"/>
      <c r="D140" s="79"/>
      <c r="E140" s="79"/>
    </row>
    <row r="141" spans="1:5" ht="23.25" customHeight="1" x14ac:dyDescent="0.2">
      <c r="A141" s="79"/>
      <c r="B141" s="79"/>
      <c r="C141" s="81"/>
      <c r="D141" s="79"/>
      <c r="E141" s="79"/>
    </row>
    <row r="142" spans="1:5" ht="23.25" customHeight="1" x14ac:dyDescent="0.2">
      <c r="A142" s="79"/>
      <c r="B142" s="79"/>
      <c r="C142" s="81"/>
      <c r="D142" s="79"/>
      <c r="E142" s="79"/>
    </row>
    <row r="143" spans="1:5" ht="23.25" customHeight="1" x14ac:dyDescent="0.2">
      <c r="A143" s="79"/>
      <c r="B143" s="79"/>
      <c r="C143" s="81"/>
      <c r="D143" s="79"/>
      <c r="E143" s="79"/>
    </row>
    <row r="144" spans="1:5" ht="23.25" customHeight="1" x14ac:dyDescent="0.2">
      <c r="A144" s="79"/>
      <c r="B144" s="79"/>
      <c r="C144" s="81"/>
      <c r="D144" s="79"/>
      <c r="E144" s="79"/>
    </row>
    <row r="145" spans="1:5" ht="23.25" customHeight="1" x14ac:dyDescent="0.2">
      <c r="A145" s="79"/>
      <c r="B145" s="79"/>
      <c r="C145" s="81"/>
      <c r="D145" s="79"/>
      <c r="E145" s="79"/>
    </row>
    <row r="146" spans="1:5" ht="23.25" customHeight="1" x14ac:dyDescent="0.2">
      <c r="A146" s="79"/>
      <c r="B146" s="79"/>
      <c r="C146" s="81"/>
      <c r="D146" s="79"/>
      <c r="E146" s="79"/>
    </row>
    <row r="147" spans="1:5" ht="23.25" customHeight="1" x14ac:dyDescent="0.2">
      <c r="A147" s="79"/>
      <c r="B147" s="79"/>
      <c r="C147" s="81"/>
      <c r="D147" s="79"/>
      <c r="E147" s="79"/>
    </row>
    <row r="148" spans="1:5" ht="23.25" customHeight="1" x14ac:dyDescent="0.2">
      <c r="A148" s="79"/>
      <c r="B148" s="79"/>
      <c r="C148" s="81"/>
      <c r="D148" s="79"/>
      <c r="E148" s="79"/>
    </row>
    <row r="149" spans="1:5" ht="23.25" customHeight="1" x14ac:dyDescent="0.2">
      <c r="A149" s="79"/>
      <c r="B149" s="79"/>
      <c r="C149" s="81"/>
      <c r="D149" s="79"/>
      <c r="E149" s="79"/>
    </row>
    <row r="150" spans="1:5" ht="23.25" customHeight="1" x14ac:dyDescent="0.2">
      <c r="A150" s="79"/>
      <c r="B150" s="79"/>
      <c r="C150" s="81"/>
      <c r="D150" s="79"/>
      <c r="E150" s="79"/>
    </row>
    <row r="151" spans="1:5" ht="23.25" customHeight="1" x14ac:dyDescent="0.2">
      <c r="A151" s="79"/>
      <c r="B151" s="79"/>
      <c r="C151" s="81"/>
      <c r="D151" s="79"/>
      <c r="E151" s="79"/>
    </row>
    <row r="152" spans="1:5" ht="23.25" customHeight="1" x14ac:dyDescent="0.2">
      <c r="A152" s="79"/>
      <c r="B152" s="79"/>
      <c r="C152" s="81"/>
      <c r="D152" s="79"/>
      <c r="E152" s="79"/>
    </row>
    <row r="153" spans="1:5" ht="23.25" customHeight="1" x14ac:dyDescent="0.2">
      <c r="A153" s="79"/>
      <c r="B153" s="79"/>
      <c r="C153" s="81"/>
      <c r="D153" s="79"/>
      <c r="E153" s="79"/>
    </row>
    <row r="154" spans="1:5" ht="23.25" customHeight="1" x14ac:dyDescent="0.2">
      <c r="A154" s="79"/>
      <c r="B154" s="79"/>
      <c r="C154" s="81"/>
      <c r="D154" s="79"/>
      <c r="E154" s="79"/>
    </row>
    <row r="155" spans="1:5" ht="23.25" customHeight="1" x14ac:dyDescent="0.2">
      <c r="A155" s="79"/>
      <c r="B155" s="79"/>
      <c r="C155" s="81"/>
      <c r="D155" s="79"/>
      <c r="E155" s="79"/>
    </row>
    <row r="156" spans="1:5" ht="23.25" customHeight="1" x14ac:dyDescent="0.2">
      <c r="A156" s="79"/>
      <c r="B156" s="79"/>
      <c r="C156" s="81"/>
      <c r="D156" s="79"/>
      <c r="E156" s="79"/>
    </row>
    <row r="157" spans="1:5" ht="23.25" customHeight="1" x14ac:dyDescent="0.2">
      <c r="A157" s="79"/>
      <c r="B157" s="79"/>
      <c r="C157" s="81"/>
      <c r="D157" s="79"/>
      <c r="E157" s="79"/>
    </row>
    <row r="158" spans="1:5" ht="23.25" customHeight="1" x14ac:dyDescent="0.2">
      <c r="A158" s="79"/>
      <c r="B158" s="79"/>
      <c r="C158" s="81"/>
      <c r="D158" s="79"/>
      <c r="E158" s="79"/>
    </row>
    <row r="159" spans="1:5" ht="23.25" customHeight="1" x14ac:dyDescent="0.2">
      <c r="A159" s="79"/>
      <c r="B159" s="79"/>
      <c r="C159" s="81"/>
      <c r="D159" s="79"/>
      <c r="E159" s="79"/>
    </row>
    <row r="160" spans="1:5" ht="23.25" customHeight="1" x14ac:dyDescent="0.2">
      <c r="A160" s="79"/>
      <c r="B160" s="79"/>
      <c r="C160" s="81"/>
      <c r="D160" s="79"/>
      <c r="E160" s="79"/>
    </row>
    <row r="161" spans="1:6" ht="23.25" customHeight="1" x14ac:dyDescent="0.2">
      <c r="A161" s="79"/>
      <c r="B161" s="79"/>
      <c r="C161" s="81"/>
      <c r="D161" s="79"/>
      <c r="E161" s="79"/>
    </row>
    <row r="162" spans="1:6" ht="23.25" customHeight="1" x14ac:dyDescent="0.2">
      <c r="A162" s="79"/>
      <c r="B162" s="79"/>
      <c r="C162" s="81"/>
      <c r="D162" s="79"/>
      <c r="E162" s="79"/>
    </row>
    <row r="163" spans="1:6" ht="23.25" customHeight="1" x14ac:dyDescent="0.2">
      <c r="A163" s="79"/>
      <c r="B163" s="79"/>
      <c r="C163" s="81"/>
      <c r="D163" s="79"/>
      <c r="E163" s="79"/>
    </row>
    <row r="164" spans="1:6" ht="23.25" customHeight="1" x14ac:dyDescent="0.2">
      <c r="A164" s="79"/>
      <c r="B164" s="79"/>
      <c r="C164" s="81"/>
      <c r="D164" s="79"/>
      <c r="E164" s="79"/>
    </row>
    <row r="165" spans="1:6" ht="15.75" customHeight="1" x14ac:dyDescent="0.2">
      <c r="A165" s="81">
        <v>16</v>
      </c>
      <c r="B165" s="79" t="s">
        <v>382</v>
      </c>
      <c r="C165" s="81" t="s">
        <v>10</v>
      </c>
      <c r="D165" s="81">
        <v>2</v>
      </c>
      <c r="E165" s="81">
        <v>1425</v>
      </c>
      <c r="F165" s="159">
        <f>E165*D165</f>
        <v>2850</v>
      </c>
    </row>
    <row r="166" spans="1:6" ht="15.75" customHeight="1" x14ac:dyDescent="0.2">
      <c r="A166" s="81">
        <v>17</v>
      </c>
      <c r="B166" s="79" t="s">
        <v>383</v>
      </c>
      <c r="C166" s="81" t="s">
        <v>10</v>
      </c>
      <c r="D166" s="81">
        <v>6</v>
      </c>
      <c r="E166" s="81">
        <v>1200</v>
      </c>
      <c r="F166" s="159">
        <f t="shared" ref="F166:F229" si="6">E166*D166</f>
        <v>7200</v>
      </c>
    </row>
    <row r="167" spans="1:6" ht="15.75" customHeight="1" x14ac:dyDescent="0.2">
      <c r="A167" s="81">
        <v>18</v>
      </c>
      <c r="B167" s="79" t="s">
        <v>384</v>
      </c>
      <c r="C167" s="81" t="s">
        <v>10</v>
      </c>
      <c r="D167" s="81">
        <v>24</v>
      </c>
      <c r="E167" s="81">
        <v>712.5</v>
      </c>
      <c r="F167" s="159">
        <f t="shared" si="6"/>
        <v>17100</v>
      </c>
    </row>
    <row r="168" spans="1:6" ht="15.75" customHeight="1" x14ac:dyDescent="0.2">
      <c r="A168" s="81">
        <v>19</v>
      </c>
      <c r="B168" s="79" t="s">
        <v>385</v>
      </c>
      <c r="C168" s="81" t="s">
        <v>10</v>
      </c>
      <c r="D168" s="81">
        <v>3</v>
      </c>
      <c r="E168" s="81">
        <v>1200</v>
      </c>
      <c r="F168" s="159">
        <f t="shared" si="6"/>
        <v>3600</v>
      </c>
    </row>
    <row r="169" spans="1:6" ht="15.75" customHeight="1" x14ac:dyDescent="0.2">
      <c r="A169" s="81">
        <v>20</v>
      </c>
      <c r="B169" s="79" t="s">
        <v>386</v>
      </c>
      <c r="C169" s="81" t="s">
        <v>10</v>
      </c>
      <c r="D169" s="81">
        <v>4</v>
      </c>
      <c r="E169" s="81">
        <v>1200</v>
      </c>
      <c r="F169" s="159">
        <f t="shared" si="6"/>
        <v>4800</v>
      </c>
    </row>
    <row r="170" spans="1:6" ht="23.25" customHeight="1" x14ac:dyDescent="0.2">
      <c r="A170" s="81">
        <v>21</v>
      </c>
      <c r="B170" s="79" t="s">
        <v>387</v>
      </c>
      <c r="C170" s="81" t="s">
        <v>10</v>
      </c>
      <c r="D170" s="81">
        <v>337</v>
      </c>
      <c r="E170" s="81">
        <v>22.5</v>
      </c>
      <c r="F170" s="159">
        <f t="shared" si="6"/>
        <v>7582.5</v>
      </c>
    </row>
    <row r="171" spans="1:6" ht="15.75" customHeight="1" x14ac:dyDescent="0.2">
      <c r="A171" s="79"/>
      <c r="B171" s="79">
        <v>-8059</v>
      </c>
      <c r="C171" s="81"/>
      <c r="D171" s="79"/>
      <c r="E171" s="81">
        <v>0</v>
      </c>
      <c r="F171" s="159">
        <f t="shared" si="6"/>
        <v>0</v>
      </c>
    </row>
    <row r="172" spans="1:6" ht="25.5" x14ac:dyDescent="0.2">
      <c r="A172" s="81">
        <v>22</v>
      </c>
      <c r="B172" s="79" t="s">
        <v>388</v>
      </c>
      <c r="C172" s="81" t="s">
        <v>10</v>
      </c>
      <c r="D172" s="81">
        <v>132</v>
      </c>
      <c r="E172" s="81">
        <v>285</v>
      </c>
      <c r="F172" s="159">
        <f t="shared" si="6"/>
        <v>37620</v>
      </c>
    </row>
    <row r="173" spans="1:6" ht="23.25" customHeight="1" x14ac:dyDescent="0.2">
      <c r="A173" s="81">
        <v>23</v>
      </c>
      <c r="B173" s="79" t="s">
        <v>389</v>
      </c>
      <c r="C173" s="81" t="s">
        <v>10</v>
      </c>
      <c r="D173" s="81">
        <v>26</v>
      </c>
      <c r="E173" s="81">
        <v>562.5</v>
      </c>
      <c r="F173" s="159">
        <f t="shared" si="6"/>
        <v>14625</v>
      </c>
    </row>
    <row r="174" spans="1:6" ht="15.75" customHeight="1" x14ac:dyDescent="0.2">
      <c r="A174" s="81">
        <v>24</v>
      </c>
      <c r="B174" s="79" t="s">
        <v>390</v>
      </c>
      <c r="C174" s="81" t="s">
        <v>10</v>
      </c>
      <c r="D174" s="81">
        <v>36</v>
      </c>
      <c r="E174" s="81">
        <v>157.5</v>
      </c>
      <c r="F174" s="159">
        <f t="shared" si="6"/>
        <v>5670</v>
      </c>
    </row>
    <row r="175" spans="1:6" ht="15.75" customHeight="1" x14ac:dyDescent="0.2">
      <c r="A175" s="81">
        <v>25</v>
      </c>
      <c r="B175" s="79" t="s">
        <v>391</v>
      </c>
      <c r="C175" s="81" t="s">
        <v>10</v>
      </c>
      <c r="D175" s="81">
        <v>1</v>
      </c>
      <c r="E175" s="81">
        <v>675</v>
      </c>
      <c r="F175" s="159">
        <f t="shared" si="6"/>
        <v>675</v>
      </c>
    </row>
    <row r="176" spans="1:6" ht="23.25" customHeight="1" x14ac:dyDescent="0.2">
      <c r="A176" s="81">
        <v>26</v>
      </c>
      <c r="B176" s="79" t="s">
        <v>392</v>
      </c>
      <c r="C176" s="81" t="s">
        <v>10</v>
      </c>
      <c r="D176" s="81">
        <v>3</v>
      </c>
      <c r="E176" s="81">
        <v>675</v>
      </c>
      <c r="F176" s="159">
        <f t="shared" si="6"/>
        <v>2025</v>
      </c>
    </row>
    <row r="177" spans="1:6" ht="15.75" customHeight="1" x14ac:dyDescent="0.2">
      <c r="A177" s="81">
        <v>27</v>
      </c>
      <c r="B177" s="79" t="s">
        <v>393</v>
      </c>
      <c r="C177" s="81" t="s">
        <v>10</v>
      </c>
      <c r="D177" s="81">
        <v>1</v>
      </c>
      <c r="E177" s="81">
        <v>5325</v>
      </c>
      <c r="F177" s="159">
        <f t="shared" si="6"/>
        <v>5325</v>
      </c>
    </row>
    <row r="178" spans="1:6" ht="15.75" customHeight="1" x14ac:dyDescent="0.2">
      <c r="A178" s="81">
        <v>28</v>
      </c>
      <c r="B178" s="79" t="s">
        <v>394</v>
      </c>
      <c r="C178" s="81" t="s">
        <v>13</v>
      </c>
      <c r="D178" s="81">
        <v>12</v>
      </c>
      <c r="E178" s="81">
        <v>165</v>
      </c>
      <c r="F178" s="159">
        <f t="shared" si="6"/>
        <v>1980</v>
      </c>
    </row>
    <row r="179" spans="1:6" x14ac:dyDescent="0.2">
      <c r="A179" s="81">
        <v>29</v>
      </c>
      <c r="B179" s="79" t="s">
        <v>395</v>
      </c>
      <c r="C179" s="81" t="s">
        <v>10</v>
      </c>
      <c r="D179" s="81">
        <v>681</v>
      </c>
      <c r="E179" s="81">
        <v>30</v>
      </c>
      <c r="F179" s="159">
        <f t="shared" si="6"/>
        <v>20430</v>
      </c>
    </row>
    <row r="180" spans="1:6" ht="15.75" customHeight="1" x14ac:dyDescent="0.2">
      <c r="A180" s="81">
        <v>30</v>
      </c>
      <c r="B180" s="79" t="s">
        <v>396</v>
      </c>
      <c r="C180" s="81" t="s">
        <v>10</v>
      </c>
      <c r="D180" s="81">
        <v>2</v>
      </c>
      <c r="E180" s="81">
        <v>112.5</v>
      </c>
      <c r="F180" s="159">
        <f t="shared" si="6"/>
        <v>225</v>
      </c>
    </row>
    <row r="181" spans="1:6" ht="15.75" customHeight="1" x14ac:dyDescent="0.2">
      <c r="A181" s="81">
        <v>31</v>
      </c>
      <c r="B181" s="79" t="s">
        <v>397</v>
      </c>
      <c r="C181" s="81" t="s">
        <v>10</v>
      </c>
      <c r="D181" s="81">
        <v>5</v>
      </c>
      <c r="E181" s="81">
        <v>112.5</v>
      </c>
      <c r="F181" s="159">
        <f t="shared" si="6"/>
        <v>562.5</v>
      </c>
    </row>
    <row r="182" spans="1:6" ht="15.75" customHeight="1" x14ac:dyDescent="0.2">
      <c r="A182" s="81">
        <v>32</v>
      </c>
      <c r="B182" s="79" t="s">
        <v>398</v>
      </c>
      <c r="C182" s="81" t="s">
        <v>10</v>
      </c>
      <c r="D182" s="81">
        <v>2</v>
      </c>
      <c r="E182" s="81">
        <v>112.5</v>
      </c>
      <c r="F182" s="159">
        <f t="shared" si="6"/>
        <v>225</v>
      </c>
    </row>
    <row r="183" spans="1:6" ht="15.75" customHeight="1" x14ac:dyDescent="0.2">
      <c r="A183" s="81">
        <v>33</v>
      </c>
      <c r="B183" s="79" t="s">
        <v>399</v>
      </c>
      <c r="C183" s="81" t="s">
        <v>10</v>
      </c>
      <c r="D183" s="81">
        <v>6</v>
      </c>
      <c r="E183" s="81">
        <v>112.5</v>
      </c>
      <c r="F183" s="159">
        <f t="shared" si="6"/>
        <v>675</v>
      </c>
    </row>
    <row r="184" spans="1:6" ht="15.75" customHeight="1" x14ac:dyDescent="0.2">
      <c r="A184" s="81">
        <v>34</v>
      </c>
      <c r="B184" s="79" t="s">
        <v>400</v>
      </c>
      <c r="C184" s="81" t="s">
        <v>10</v>
      </c>
      <c r="D184" s="81">
        <v>3</v>
      </c>
      <c r="E184" s="81">
        <v>157.5</v>
      </c>
      <c r="F184" s="159">
        <f t="shared" si="6"/>
        <v>472.5</v>
      </c>
    </row>
    <row r="185" spans="1:6" ht="15.75" customHeight="1" x14ac:dyDescent="0.2">
      <c r="A185" s="81">
        <v>35</v>
      </c>
      <c r="B185" s="79" t="s">
        <v>401</v>
      </c>
      <c r="C185" s="81" t="s">
        <v>10</v>
      </c>
      <c r="D185" s="81">
        <v>1</v>
      </c>
      <c r="E185" s="81">
        <v>3750</v>
      </c>
      <c r="F185" s="159">
        <f t="shared" si="6"/>
        <v>3750</v>
      </c>
    </row>
    <row r="186" spans="1:6" ht="23.25" customHeight="1" x14ac:dyDescent="0.2">
      <c r="A186" s="81">
        <v>36</v>
      </c>
      <c r="B186" s="79" t="s">
        <v>402</v>
      </c>
      <c r="C186" s="81" t="s">
        <v>403</v>
      </c>
      <c r="D186" s="81">
        <v>1</v>
      </c>
      <c r="E186" s="81">
        <v>450</v>
      </c>
      <c r="F186" s="159">
        <f t="shared" si="6"/>
        <v>450</v>
      </c>
    </row>
    <row r="187" spans="1:6" ht="23.25" customHeight="1" x14ac:dyDescent="0.2">
      <c r="A187" s="81">
        <v>37</v>
      </c>
      <c r="B187" s="79" t="s">
        <v>404</v>
      </c>
      <c r="C187" s="81" t="s">
        <v>10</v>
      </c>
      <c r="D187" s="81">
        <v>294</v>
      </c>
      <c r="E187" s="81">
        <v>15</v>
      </c>
      <c r="F187" s="159">
        <f t="shared" si="6"/>
        <v>4410</v>
      </c>
    </row>
    <row r="188" spans="1:6" ht="23.25" customHeight="1" x14ac:dyDescent="0.2">
      <c r="A188" s="81">
        <v>38</v>
      </c>
      <c r="B188" s="79" t="s">
        <v>405</v>
      </c>
      <c r="C188" s="81" t="s">
        <v>10</v>
      </c>
      <c r="D188" s="81">
        <v>502</v>
      </c>
      <c r="E188" s="81">
        <v>15</v>
      </c>
      <c r="F188" s="159">
        <f t="shared" si="6"/>
        <v>7530</v>
      </c>
    </row>
    <row r="189" spans="1:6" ht="15.75" customHeight="1" x14ac:dyDescent="0.2">
      <c r="A189" s="81">
        <v>39</v>
      </c>
      <c r="B189" s="79" t="s">
        <v>406</v>
      </c>
      <c r="C189" s="81" t="s">
        <v>10</v>
      </c>
      <c r="D189" s="81">
        <v>1</v>
      </c>
      <c r="E189" s="81">
        <v>900</v>
      </c>
      <c r="F189" s="159">
        <f t="shared" si="6"/>
        <v>900</v>
      </c>
    </row>
    <row r="190" spans="1:6" ht="23.25" customHeight="1" x14ac:dyDescent="0.2">
      <c r="A190" s="81">
        <v>40</v>
      </c>
      <c r="B190" s="79" t="s">
        <v>407</v>
      </c>
      <c r="C190" s="81" t="s">
        <v>10</v>
      </c>
      <c r="D190" s="81">
        <v>114</v>
      </c>
      <c r="E190" s="81">
        <v>165</v>
      </c>
      <c r="F190" s="159">
        <f t="shared" si="6"/>
        <v>18810</v>
      </c>
    </row>
    <row r="191" spans="1:6" ht="15.75" customHeight="1" x14ac:dyDescent="0.2">
      <c r="A191" s="81">
        <v>41</v>
      </c>
      <c r="B191" s="79" t="s">
        <v>408</v>
      </c>
      <c r="C191" s="81" t="s">
        <v>66</v>
      </c>
      <c r="D191" s="81">
        <v>1</v>
      </c>
      <c r="E191" s="81">
        <v>3675</v>
      </c>
      <c r="F191" s="159">
        <f t="shared" si="6"/>
        <v>3675</v>
      </c>
    </row>
    <row r="192" spans="1:6" ht="15.75" customHeight="1" x14ac:dyDescent="0.2">
      <c r="A192" s="79"/>
      <c r="B192" s="79" t="s">
        <v>409</v>
      </c>
      <c r="C192" s="81"/>
      <c r="D192" s="79"/>
      <c r="E192" s="81">
        <v>0</v>
      </c>
      <c r="F192" s="159">
        <f t="shared" si="6"/>
        <v>0</v>
      </c>
    </row>
    <row r="193" spans="1:6" ht="34.5" customHeight="1" x14ac:dyDescent="0.2">
      <c r="A193" s="81">
        <v>42</v>
      </c>
      <c r="B193" s="79" t="s">
        <v>410</v>
      </c>
      <c r="C193" s="81" t="s">
        <v>10</v>
      </c>
      <c r="D193" s="81">
        <v>10</v>
      </c>
      <c r="E193" s="81">
        <v>113.27</v>
      </c>
      <c r="F193" s="159">
        <f t="shared" si="6"/>
        <v>1132.7</v>
      </c>
    </row>
    <row r="194" spans="1:6" ht="23.25" customHeight="1" x14ac:dyDescent="0.2">
      <c r="A194" s="81">
        <v>43</v>
      </c>
      <c r="B194" s="79" t="s">
        <v>411</v>
      </c>
      <c r="C194" s="81" t="s">
        <v>13</v>
      </c>
      <c r="D194" s="81">
        <v>0.5</v>
      </c>
      <c r="E194" s="81">
        <v>6.96</v>
      </c>
      <c r="F194" s="159">
        <f t="shared" si="6"/>
        <v>3.48</v>
      </c>
    </row>
    <row r="195" spans="1:6" ht="15.75" customHeight="1" x14ac:dyDescent="0.2">
      <c r="A195" s="79"/>
      <c r="B195" s="79" t="s">
        <v>412</v>
      </c>
      <c r="C195" s="81"/>
      <c r="D195" s="79"/>
      <c r="E195" s="81">
        <v>0</v>
      </c>
      <c r="F195" s="159">
        <f t="shared" si="6"/>
        <v>0</v>
      </c>
    </row>
    <row r="196" spans="1:6" ht="15.75" customHeight="1" x14ac:dyDescent="0.2">
      <c r="A196" s="81">
        <v>44</v>
      </c>
      <c r="B196" s="79" t="s">
        <v>413</v>
      </c>
      <c r="C196" s="81" t="s">
        <v>10</v>
      </c>
      <c r="D196" s="81">
        <v>2</v>
      </c>
      <c r="E196" s="81">
        <v>45.74</v>
      </c>
      <c r="F196" s="159">
        <f t="shared" si="6"/>
        <v>91.48</v>
      </c>
    </row>
    <row r="197" spans="1:6" ht="15.75" customHeight="1" x14ac:dyDescent="0.2">
      <c r="A197" s="81">
        <v>45</v>
      </c>
      <c r="B197" s="79" t="s">
        <v>414</v>
      </c>
      <c r="C197" s="81" t="s">
        <v>10</v>
      </c>
      <c r="D197" s="81">
        <v>4</v>
      </c>
      <c r="E197" s="81">
        <v>1943.15</v>
      </c>
      <c r="F197" s="159">
        <f t="shared" si="6"/>
        <v>7772.6</v>
      </c>
    </row>
    <row r="198" spans="1:6" ht="15.75" customHeight="1" x14ac:dyDescent="0.2">
      <c r="A198" s="81">
        <v>46</v>
      </c>
      <c r="B198" s="79" t="s">
        <v>415</v>
      </c>
      <c r="C198" s="81" t="s">
        <v>10</v>
      </c>
      <c r="D198" s="81">
        <v>0.89</v>
      </c>
      <c r="E198" s="81">
        <v>2910.91</v>
      </c>
      <c r="F198" s="159">
        <f t="shared" si="6"/>
        <v>2590.7098999999998</v>
      </c>
    </row>
    <row r="199" spans="1:6" ht="15.75" customHeight="1" x14ac:dyDescent="0.2">
      <c r="A199" s="81">
        <v>47</v>
      </c>
      <c r="B199" s="79" t="s">
        <v>385</v>
      </c>
      <c r="C199" s="81" t="s">
        <v>10</v>
      </c>
      <c r="D199" s="81">
        <v>6</v>
      </c>
      <c r="E199" s="81">
        <v>959.3</v>
      </c>
      <c r="F199" s="159">
        <f t="shared" si="6"/>
        <v>5755.7999999999993</v>
      </c>
    </row>
    <row r="200" spans="1:6" ht="15.75" customHeight="1" x14ac:dyDescent="0.2">
      <c r="A200" s="81">
        <v>48</v>
      </c>
      <c r="B200" s="79" t="s">
        <v>386</v>
      </c>
      <c r="C200" s="81" t="s">
        <v>10</v>
      </c>
      <c r="D200" s="81">
        <v>4.9000000000000004</v>
      </c>
      <c r="E200" s="81">
        <v>2770.18</v>
      </c>
      <c r="F200" s="159">
        <f t="shared" si="6"/>
        <v>13573.882</v>
      </c>
    </row>
    <row r="201" spans="1:6" ht="15.75" customHeight="1" x14ac:dyDescent="0.2">
      <c r="A201" s="81">
        <v>49</v>
      </c>
      <c r="B201" s="79" t="s">
        <v>416</v>
      </c>
      <c r="C201" s="81" t="s">
        <v>10</v>
      </c>
      <c r="D201" s="81">
        <v>36</v>
      </c>
      <c r="E201" s="81">
        <v>310.69</v>
      </c>
      <c r="F201" s="159">
        <f t="shared" si="6"/>
        <v>11184.84</v>
      </c>
    </row>
    <row r="202" spans="1:6" ht="15.75" customHeight="1" x14ac:dyDescent="0.2">
      <c r="A202" s="81">
        <v>50</v>
      </c>
      <c r="B202" s="79" t="s">
        <v>417</v>
      </c>
      <c r="C202" s="81" t="s">
        <v>10</v>
      </c>
      <c r="D202" s="81">
        <v>1</v>
      </c>
      <c r="E202" s="81">
        <v>12.73</v>
      </c>
      <c r="F202" s="159">
        <f t="shared" si="6"/>
        <v>12.73</v>
      </c>
    </row>
    <row r="203" spans="1:6" ht="15.75" customHeight="1" x14ac:dyDescent="0.2">
      <c r="A203" s="81">
        <v>51</v>
      </c>
      <c r="B203" s="79" t="s">
        <v>418</v>
      </c>
      <c r="C203" s="81" t="s">
        <v>10</v>
      </c>
      <c r="D203" s="81">
        <v>934</v>
      </c>
      <c r="E203" s="81">
        <v>12.56</v>
      </c>
      <c r="F203" s="159">
        <f t="shared" si="6"/>
        <v>11731.04</v>
      </c>
    </row>
    <row r="204" spans="1:6" x14ac:dyDescent="0.2">
      <c r="A204" s="81">
        <v>52</v>
      </c>
      <c r="B204" s="79" t="s">
        <v>419</v>
      </c>
      <c r="C204" s="81" t="s">
        <v>10</v>
      </c>
      <c r="D204" s="82">
        <v>9420</v>
      </c>
      <c r="E204" s="81">
        <v>14.16</v>
      </c>
      <c r="F204" s="159">
        <f t="shared" si="6"/>
        <v>133387.20000000001</v>
      </c>
    </row>
    <row r="205" spans="1:6" ht="23.25" customHeight="1" x14ac:dyDescent="0.2">
      <c r="A205" s="81">
        <v>53</v>
      </c>
      <c r="B205" s="79" t="s">
        <v>420</v>
      </c>
      <c r="C205" s="81" t="s">
        <v>10</v>
      </c>
      <c r="D205" s="81">
        <v>333</v>
      </c>
      <c r="E205" s="81">
        <v>11.36</v>
      </c>
      <c r="F205" s="159">
        <f t="shared" si="6"/>
        <v>3782.8799999999997</v>
      </c>
    </row>
    <row r="206" spans="1:6" ht="23.25" customHeight="1" x14ac:dyDescent="0.2">
      <c r="A206" s="81">
        <v>54</v>
      </c>
      <c r="B206" s="79" t="s">
        <v>421</v>
      </c>
      <c r="C206" s="81" t="s">
        <v>10</v>
      </c>
      <c r="D206" s="82">
        <v>1994</v>
      </c>
      <c r="E206" s="81">
        <v>9.34</v>
      </c>
      <c r="F206" s="159">
        <f t="shared" si="6"/>
        <v>18623.96</v>
      </c>
    </row>
    <row r="207" spans="1:6" ht="15.75" customHeight="1" x14ac:dyDescent="0.2">
      <c r="A207" s="81">
        <v>55</v>
      </c>
      <c r="B207" s="79" t="s">
        <v>422</v>
      </c>
      <c r="C207" s="81" t="s">
        <v>10</v>
      </c>
      <c r="D207" s="81">
        <v>934</v>
      </c>
      <c r="E207" s="81">
        <v>12.56</v>
      </c>
      <c r="F207" s="159">
        <f t="shared" si="6"/>
        <v>11731.04</v>
      </c>
    </row>
    <row r="208" spans="1:6" x14ac:dyDescent="0.2">
      <c r="A208" s="81">
        <v>56</v>
      </c>
      <c r="B208" s="79" t="s">
        <v>423</v>
      </c>
      <c r="C208" s="81" t="s">
        <v>10</v>
      </c>
      <c r="D208" s="82">
        <v>10365</v>
      </c>
      <c r="E208" s="81">
        <v>14.16</v>
      </c>
      <c r="F208" s="159">
        <f t="shared" si="6"/>
        <v>146768.4</v>
      </c>
    </row>
    <row r="209" spans="1:6" ht="23.25" customHeight="1" x14ac:dyDescent="0.2">
      <c r="A209" s="81">
        <v>57</v>
      </c>
      <c r="B209" s="79" t="s">
        <v>424</v>
      </c>
      <c r="C209" s="81" t="s">
        <v>10</v>
      </c>
      <c r="D209" s="82">
        <v>1356</v>
      </c>
      <c r="E209" s="81">
        <v>9.34</v>
      </c>
      <c r="F209" s="159">
        <f t="shared" si="6"/>
        <v>12665.039999999999</v>
      </c>
    </row>
    <row r="210" spans="1:6" ht="23.25" customHeight="1" x14ac:dyDescent="0.2">
      <c r="A210" s="81">
        <v>58</v>
      </c>
      <c r="B210" s="79" t="s">
        <v>425</v>
      </c>
      <c r="C210" s="81" t="s">
        <v>10</v>
      </c>
      <c r="D210" s="81">
        <v>69</v>
      </c>
      <c r="E210" s="81">
        <v>81.16</v>
      </c>
      <c r="F210" s="159">
        <f t="shared" si="6"/>
        <v>5600.04</v>
      </c>
    </row>
    <row r="211" spans="1:6" ht="23.25" customHeight="1" x14ac:dyDescent="0.2">
      <c r="A211" s="81">
        <v>59</v>
      </c>
      <c r="B211" s="79" t="s">
        <v>426</v>
      </c>
      <c r="C211" s="81" t="s">
        <v>10</v>
      </c>
      <c r="D211" s="81">
        <v>94</v>
      </c>
      <c r="E211" s="81">
        <v>5.25</v>
      </c>
      <c r="F211" s="159">
        <f t="shared" si="6"/>
        <v>493.5</v>
      </c>
    </row>
    <row r="212" spans="1:6" ht="23.25" customHeight="1" x14ac:dyDescent="0.2">
      <c r="A212" s="81">
        <v>60</v>
      </c>
      <c r="B212" s="79" t="s">
        <v>427</v>
      </c>
      <c r="C212" s="81" t="s">
        <v>10</v>
      </c>
      <c r="D212" s="81">
        <v>94</v>
      </c>
      <c r="E212" s="81">
        <v>5.25</v>
      </c>
      <c r="F212" s="159">
        <f t="shared" si="6"/>
        <v>493.5</v>
      </c>
    </row>
    <row r="213" spans="1:6" ht="23.25" customHeight="1" x14ac:dyDescent="0.2">
      <c r="A213" s="81">
        <v>61</v>
      </c>
      <c r="B213" s="79" t="s">
        <v>428</v>
      </c>
      <c r="C213" s="81" t="s">
        <v>10</v>
      </c>
      <c r="D213" s="81">
        <v>325</v>
      </c>
      <c r="E213" s="81">
        <v>36.450000000000003</v>
      </c>
      <c r="F213" s="159">
        <f t="shared" si="6"/>
        <v>11846.250000000002</v>
      </c>
    </row>
    <row r="214" spans="1:6" ht="23.25" customHeight="1" x14ac:dyDescent="0.2">
      <c r="A214" s="81">
        <v>62</v>
      </c>
      <c r="B214" s="79" t="s">
        <v>429</v>
      </c>
      <c r="C214" s="81" t="s">
        <v>10</v>
      </c>
      <c r="D214" s="81">
        <v>284</v>
      </c>
      <c r="E214" s="81">
        <v>12.97</v>
      </c>
      <c r="F214" s="159">
        <f t="shared" si="6"/>
        <v>3683.48</v>
      </c>
    </row>
    <row r="215" spans="1:6" ht="15.75" customHeight="1" x14ac:dyDescent="0.2">
      <c r="A215" s="79"/>
      <c r="B215" s="79" t="s">
        <v>430</v>
      </c>
      <c r="C215" s="81"/>
      <c r="D215" s="79"/>
      <c r="E215" s="81">
        <v>0</v>
      </c>
      <c r="F215" s="159">
        <f t="shared" si="6"/>
        <v>0</v>
      </c>
    </row>
    <row r="216" spans="1:6" ht="23.25" customHeight="1" x14ac:dyDescent="0.2">
      <c r="A216" s="81">
        <v>63</v>
      </c>
      <c r="B216" s="79" t="s">
        <v>431</v>
      </c>
      <c r="C216" s="81" t="s">
        <v>10</v>
      </c>
      <c r="D216" s="81">
        <v>473</v>
      </c>
      <c r="E216" s="81">
        <v>21.93</v>
      </c>
      <c r="F216" s="159">
        <f t="shared" si="6"/>
        <v>10372.89</v>
      </c>
    </row>
    <row r="217" spans="1:6" ht="23.25" customHeight="1" x14ac:dyDescent="0.2">
      <c r="A217" s="81">
        <v>64</v>
      </c>
      <c r="B217" s="79" t="s">
        <v>432</v>
      </c>
      <c r="C217" s="81" t="s">
        <v>10</v>
      </c>
      <c r="D217" s="81">
        <v>37</v>
      </c>
      <c r="E217" s="81">
        <v>12.33</v>
      </c>
      <c r="F217" s="159">
        <f t="shared" si="6"/>
        <v>456.21</v>
      </c>
    </row>
    <row r="218" spans="1:6" ht="23.25" customHeight="1" x14ac:dyDescent="0.2">
      <c r="A218" s="81">
        <v>65</v>
      </c>
      <c r="B218" s="79" t="s">
        <v>433</v>
      </c>
      <c r="C218" s="81" t="s">
        <v>10</v>
      </c>
      <c r="D218" s="81">
        <v>20</v>
      </c>
      <c r="E218" s="81">
        <v>19.3</v>
      </c>
      <c r="F218" s="159">
        <f t="shared" si="6"/>
        <v>386</v>
      </c>
    </row>
    <row r="219" spans="1:6" ht="23.25" customHeight="1" x14ac:dyDescent="0.2">
      <c r="A219" s="81">
        <v>66</v>
      </c>
      <c r="B219" s="79" t="s">
        <v>434</v>
      </c>
      <c r="C219" s="81" t="s">
        <v>10</v>
      </c>
      <c r="D219" s="81">
        <v>209</v>
      </c>
      <c r="E219" s="81">
        <v>10.26</v>
      </c>
      <c r="F219" s="159">
        <f t="shared" si="6"/>
        <v>2144.34</v>
      </c>
    </row>
    <row r="220" spans="1:6" ht="15.75" customHeight="1" x14ac:dyDescent="0.2">
      <c r="A220" s="79"/>
      <c r="B220" s="79" t="s">
        <v>435</v>
      </c>
      <c r="C220" s="81"/>
      <c r="D220" s="79"/>
      <c r="E220" s="81">
        <v>0</v>
      </c>
      <c r="F220" s="159">
        <f t="shared" si="6"/>
        <v>0</v>
      </c>
    </row>
    <row r="221" spans="1:6" ht="23.25" customHeight="1" x14ac:dyDescent="0.2">
      <c r="A221" s="81">
        <v>67</v>
      </c>
      <c r="B221" s="79" t="s">
        <v>436</v>
      </c>
      <c r="C221" s="81" t="s">
        <v>10</v>
      </c>
      <c r="D221" s="81">
        <v>232</v>
      </c>
      <c r="E221" s="81">
        <v>10.26</v>
      </c>
      <c r="F221" s="159">
        <f t="shared" si="6"/>
        <v>2380.3200000000002</v>
      </c>
    </row>
    <row r="222" spans="1:6" ht="23.25" customHeight="1" x14ac:dyDescent="0.2">
      <c r="A222" s="81">
        <v>68</v>
      </c>
      <c r="B222" s="79" t="s">
        <v>437</v>
      </c>
      <c r="C222" s="81" t="s">
        <v>10</v>
      </c>
      <c r="D222" s="81">
        <v>229</v>
      </c>
      <c r="E222" s="81">
        <v>25.39</v>
      </c>
      <c r="F222" s="159">
        <f t="shared" si="6"/>
        <v>5814.31</v>
      </c>
    </row>
    <row r="223" spans="1:6" ht="23.25" customHeight="1" x14ac:dyDescent="0.2">
      <c r="A223" s="81">
        <v>69</v>
      </c>
      <c r="B223" s="79" t="s">
        <v>438</v>
      </c>
      <c r="C223" s="81" t="s">
        <v>10</v>
      </c>
      <c r="D223" s="81">
        <v>168</v>
      </c>
      <c r="E223" s="81">
        <v>9.74</v>
      </c>
      <c r="F223" s="159">
        <f t="shared" si="6"/>
        <v>1636.32</v>
      </c>
    </row>
    <row r="224" spans="1:6" ht="15.75" customHeight="1" x14ac:dyDescent="0.2">
      <c r="A224" s="79"/>
      <c r="B224" s="79">
        <v>-8053</v>
      </c>
      <c r="C224" s="81"/>
      <c r="D224" s="79"/>
      <c r="E224" s="81">
        <v>0</v>
      </c>
      <c r="F224" s="159">
        <f t="shared" si="6"/>
        <v>0</v>
      </c>
    </row>
    <row r="225" spans="1:6" ht="23.25" customHeight="1" x14ac:dyDescent="0.2">
      <c r="A225" s="81">
        <v>70</v>
      </c>
      <c r="B225" s="79" t="s">
        <v>439</v>
      </c>
      <c r="C225" s="81" t="s">
        <v>10</v>
      </c>
      <c r="D225" s="81">
        <v>100</v>
      </c>
      <c r="E225" s="81">
        <v>6.69</v>
      </c>
      <c r="F225" s="159">
        <f t="shared" si="6"/>
        <v>669</v>
      </c>
    </row>
    <row r="226" spans="1:6" ht="15.75" customHeight="1" x14ac:dyDescent="0.2">
      <c r="A226" s="79"/>
      <c r="B226" s="79">
        <v>-8117</v>
      </c>
      <c r="C226" s="81"/>
      <c r="D226" s="79"/>
      <c r="E226" s="81">
        <v>0</v>
      </c>
      <c r="F226" s="159">
        <f t="shared" si="6"/>
        <v>0</v>
      </c>
    </row>
    <row r="227" spans="1:6" ht="23.25" customHeight="1" x14ac:dyDescent="0.2">
      <c r="A227" s="81">
        <v>71</v>
      </c>
      <c r="B227" s="79" t="s">
        <v>440</v>
      </c>
      <c r="C227" s="81" t="s">
        <v>10</v>
      </c>
      <c r="D227" s="81">
        <v>44</v>
      </c>
      <c r="E227" s="81">
        <v>4.0199999999999996</v>
      </c>
      <c r="F227" s="159">
        <f t="shared" si="6"/>
        <v>176.88</v>
      </c>
    </row>
    <row r="228" spans="1:6" ht="23.25" customHeight="1" x14ac:dyDescent="0.2">
      <c r="A228" s="81">
        <v>72</v>
      </c>
      <c r="B228" s="79" t="s">
        <v>441</v>
      </c>
      <c r="C228" s="81" t="s">
        <v>10</v>
      </c>
      <c r="D228" s="81">
        <v>141</v>
      </c>
      <c r="E228" s="81">
        <v>8.85</v>
      </c>
      <c r="F228" s="159">
        <f t="shared" si="6"/>
        <v>1247.8499999999999</v>
      </c>
    </row>
    <row r="229" spans="1:6" ht="15.75" customHeight="1" x14ac:dyDescent="0.2">
      <c r="A229" s="81">
        <v>73</v>
      </c>
      <c r="B229" s="79" t="s">
        <v>442</v>
      </c>
      <c r="C229" s="81" t="s">
        <v>10</v>
      </c>
      <c r="D229" s="81">
        <v>98</v>
      </c>
      <c r="E229" s="81">
        <v>24.3</v>
      </c>
      <c r="F229" s="159">
        <f t="shared" si="6"/>
        <v>2381.4</v>
      </c>
    </row>
    <row r="230" spans="1:6" ht="15.75" customHeight="1" x14ac:dyDescent="0.2">
      <c r="A230" s="81">
        <v>74</v>
      </c>
      <c r="B230" s="79" t="s">
        <v>443</v>
      </c>
      <c r="C230" s="81" t="s">
        <v>10</v>
      </c>
      <c r="D230" s="81">
        <v>30</v>
      </c>
      <c r="E230" s="81">
        <v>31.5</v>
      </c>
      <c r="F230" s="159">
        <f t="shared" ref="F230:F293" si="7">E230*D230</f>
        <v>945</v>
      </c>
    </row>
    <row r="231" spans="1:6" ht="15.75" customHeight="1" x14ac:dyDescent="0.2">
      <c r="A231" s="81">
        <v>75</v>
      </c>
      <c r="B231" s="79" t="s">
        <v>444</v>
      </c>
      <c r="C231" s="81" t="s">
        <v>10</v>
      </c>
      <c r="D231" s="81">
        <v>1</v>
      </c>
      <c r="E231" s="81">
        <v>1393.88</v>
      </c>
      <c r="F231" s="159">
        <f t="shared" si="7"/>
        <v>1393.88</v>
      </c>
    </row>
    <row r="232" spans="1:6" ht="23.25" customHeight="1" x14ac:dyDescent="0.2">
      <c r="A232" s="81">
        <v>76</v>
      </c>
      <c r="B232" s="79" t="s">
        <v>445</v>
      </c>
      <c r="C232" s="81" t="s">
        <v>10</v>
      </c>
      <c r="D232" s="81">
        <v>60</v>
      </c>
      <c r="E232" s="81">
        <v>300.51</v>
      </c>
      <c r="F232" s="159">
        <f t="shared" si="7"/>
        <v>18030.599999999999</v>
      </c>
    </row>
    <row r="233" spans="1:6" ht="15.75" customHeight="1" x14ac:dyDescent="0.2">
      <c r="A233" s="79"/>
      <c r="B233" s="79" t="s">
        <v>446</v>
      </c>
      <c r="C233" s="81"/>
      <c r="D233" s="79"/>
      <c r="E233" s="81">
        <v>0</v>
      </c>
      <c r="F233" s="159">
        <f t="shared" si="7"/>
        <v>0</v>
      </c>
    </row>
    <row r="234" spans="1:6" ht="15.75" customHeight="1" x14ac:dyDescent="0.2">
      <c r="A234" s="81">
        <v>77</v>
      </c>
      <c r="B234" s="79" t="s">
        <v>447</v>
      </c>
      <c r="C234" s="81" t="s">
        <v>10</v>
      </c>
      <c r="D234" s="81">
        <v>4</v>
      </c>
      <c r="E234" s="81">
        <v>27.75</v>
      </c>
      <c r="F234" s="159">
        <f t="shared" si="7"/>
        <v>111</v>
      </c>
    </row>
    <row r="235" spans="1:6" ht="23.25" customHeight="1" x14ac:dyDescent="0.2">
      <c r="A235" s="81">
        <v>78</v>
      </c>
      <c r="B235" s="79" t="s">
        <v>448</v>
      </c>
      <c r="C235" s="81" t="s">
        <v>449</v>
      </c>
      <c r="D235" s="81">
        <v>7.0000000000000007E-2</v>
      </c>
      <c r="E235" s="81">
        <v>18696.43</v>
      </c>
      <c r="F235" s="159">
        <f t="shared" si="7"/>
        <v>1308.7501000000002</v>
      </c>
    </row>
    <row r="236" spans="1:6" ht="15.75" customHeight="1" x14ac:dyDescent="0.2">
      <c r="A236" s="81">
        <v>79</v>
      </c>
      <c r="B236" s="79" t="s">
        <v>450</v>
      </c>
      <c r="C236" s="81" t="s">
        <v>10</v>
      </c>
      <c r="D236" s="81">
        <v>1</v>
      </c>
      <c r="E236" s="81">
        <v>298.5</v>
      </c>
      <c r="F236" s="159">
        <f t="shared" si="7"/>
        <v>298.5</v>
      </c>
    </row>
    <row r="237" spans="1:6" ht="23.25" customHeight="1" x14ac:dyDescent="0.2">
      <c r="A237" s="81">
        <v>80</v>
      </c>
      <c r="B237" s="79" t="s">
        <v>451</v>
      </c>
      <c r="C237" s="81" t="s">
        <v>10</v>
      </c>
      <c r="D237" s="81">
        <v>3</v>
      </c>
      <c r="E237" s="81">
        <v>494.78</v>
      </c>
      <c r="F237" s="159">
        <f t="shared" si="7"/>
        <v>1484.34</v>
      </c>
    </row>
    <row r="238" spans="1:6" ht="23.25" customHeight="1" x14ac:dyDescent="0.2">
      <c r="A238" s="81">
        <v>81</v>
      </c>
      <c r="B238" s="79" t="s">
        <v>452</v>
      </c>
      <c r="C238" s="81" t="s">
        <v>150</v>
      </c>
      <c r="D238" s="81">
        <v>3.24</v>
      </c>
      <c r="E238" s="81">
        <v>2248.61</v>
      </c>
      <c r="F238" s="159">
        <f t="shared" si="7"/>
        <v>7285.4964000000009</v>
      </c>
    </row>
    <row r="239" spans="1:6" ht="15.75" customHeight="1" x14ac:dyDescent="0.2">
      <c r="A239" s="81">
        <v>82</v>
      </c>
      <c r="B239" s="79" t="s">
        <v>453</v>
      </c>
      <c r="C239" s="81" t="s">
        <v>150</v>
      </c>
      <c r="D239" s="81">
        <v>0.23</v>
      </c>
      <c r="E239" s="81">
        <v>2051.12</v>
      </c>
      <c r="F239" s="159">
        <f t="shared" si="7"/>
        <v>471.75759999999997</v>
      </c>
    </row>
    <row r="240" spans="1:6" ht="15.75" customHeight="1" x14ac:dyDescent="0.2">
      <c r="A240" s="81">
        <v>83</v>
      </c>
      <c r="B240" s="79" t="s">
        <v>454</v>
      </c>
      <c r="C240" s="81" t="s">
        <v>150</v>
      </c>
      <c r="D240" s="81">
        <v>0</v>
      </c>
      <c r="E240" s="81">
        <v>0</v>
      </c>
      <c r="F240" s="159">
        <f t="shared" si="7"/>
        <v>0</v>
      </c>
    </row>
    <row r="241" spans="1:7" ht="15.75" customHeight="1" x14ac:dyDescent="0.2">
      <c r="A241" s="81">
        <v>84</v>
      </c>
      <c r="B241" s="79" t="s">
        <v>455</v>
      </c>
      <c r="C241" s="81" t="s">
        <v>150</v>
      </c>
      <c r="D241" s="81">
        <v>2.7</v>
      </c>
      <c r="E241" s="81">
        <v>2280</v>
      </c>
      <c r="F241" s="159">
        <f t="shared" si="7"/>
        <v>6156</v>
      </c>
    </row>
    <row r="242" spans="1:7" ht="15.75" customHeight="1" x14ac:dyDescent="0.2">
      <c r="A242" s="81">
        <v>85</v>
      </c>
      <c r="B242" s="79" t="s">
        <v>456</v>
      </c>
      <c r="C242" s="81" t="s">
        <v>150</v>
      </c>
      <c r="D242" s="81">
        <v>1.31</v>
      </c>
      <c r="E242" s="81">
        <v>2179.23</v>
      </c>
      <c r="F242" s="159">
        <f t="shared" si="7"/>
        <v>2854.7913000000003</v>
      </c>
    </row>
    <row r="243" spans="1:7" ht="15.75" customHeight="1" x14ac:dyDescent="0.2">
      <c r="A243" s="81">
        <v>86</v>
      </c>
      <c r="B243" s="79" t="s">
        <v>457</v>
      </c>
      <c r="C243" s="81" t="s">
        <v>17</v>
      </c>
      <c r="D243" s="81">
        <v>45</v>
      </c>
      <c r="E243" s="81">
        <v>110.26</v>
      </c>
      <c r="F243" s="159">
        <f t="shared" si="7"/>
        <v>4961.7</v>
      </c>
    </row>
    <row r="244" spans="1:7" ht="15.75" customHeight="1" x14ac:dyDescent="0.2">
      <c r="A244" s="161">
        <v>87</v>
      </c>
      <c r="B244" s="162" t="s">
        <v>458</v>
      </c>
      <c r="C244" s="161" t="s">
        <v>10</v>
      </c>
      <c r="D244" s="161">
        <v>104</v>
      </c>
      <c r="E244" s="81">
        <v>6.01</v>
      </c>
      <c r="F244" s="159">
        <f t="shared" si="7"/>
        <v>625.04</v>
      </c>
      <c r="G244" s="160">
        <f>F244*D244</f>
        <v>65004.159999999996</v>
      </c>
    </row>
    <row r="245" spans="1:7" ht="15.75" customHeight="1" x14ac:dyDescent="0.2">
      <c r="A245" s="81">
        <v>88</v>
      </c>
      <c r="B245" s="79" t="s">
        <v>459</v>
      </c>
      <c r="C245" s="81" t="s">
        <v>10</v>
      </c>
      <c r="D245" s="81">
        <v>20</v>
      </c>
      <c r="E245" s="81">
        <v>33.75</v>
      </c>
      <c r="F245" s="159">
        <f t="shared" si="7"/>
        <v>675</v>
      </c>
    </row>
    <row r="246" spans="1:7" ht="15.75" customHeight="1" x14ac:dyDescent="0.2">
      <c r="A246" s="81">
        <v>89</v>
      </c>
      <c r="B246" s="79" t="s">
        <v>460</v>
      </c>
      <c r="C246" s="81" t="s">
        <v>10</v>
      </c>
      <c r="D246" s="81">
        <v>20</v>
      </c>
      <c r="E246" s="81">
        <v>33.75</v>
      </c>
      <c r="F246" s="159">
        <f t="shared" si="7"/>
        <v>675</v>
      </c>
    </row>
    <row r="247" spans="1:7" ht="15.75" customHeight="1" x14ac:dyDescent="0.2">
      <c r="A247" s="81">
        <v>90</v>
      </c>
      <c r="B247" s="79" t="s">
        <v>461</v>
      </c>
      <c r="C247" s="81" t="s">
        <v>10</v>
      </c>
      <c r="D247" s="81">
        <v>3</v>
      </c>
      <c r="E247" s="81">
        <v>37.450000000000003</v>
      </c>
      <c r="F247" s="159">
        <f t="shared" si="7"/>
        <v>112.35000000000001</v>
      </c>
    </row>
    <row r="248" spans="1:7" ht="15.75" customHeight="1" x14ac:dyDescent="0.2">
      <c r="A248" s="81">
        <v>91</v>
      </c>
      <c r="B248" s="79" t="s">
        <v>462</v>
      </c>
      <c r="C248" s="81" t="s">
        <v>10</v>
      </c>
      <c r="D248" s="81">
        <v>60</v>
      </c>
      <c r="E248" s="81">
        <v>125.99</v>
      </c>
      <c r="F248" s="159">
        <f t="shared" si="7"/>
        <v>7559.4</v>
      </c>
    </row>
    <row r="249" spans="1:7" x14ac:dyDescent="0.2">
      <c r="A249" s="81">
        <v>92</v>
      </c>
      <c r="B249" s="79" t="s">
        <v>463</v>
      </c>
      <c r="C249" s="81" t="s">
        <v>150</v>
      </c>
      <c r="D249" s="81">
        <v>6.59</v>
      </c>
      <c r="E249" s="81">
        <v>23625</v>
      </c>
      <c r="F249" s="159">
        <f t="shared" si="7"/>
        <v>155688.75</v>
      </c>
    </row>
    <row r="250" spans="1:7" ht="15.75" customHeight="1" x14ac:dyDescent="0.2">
      <c r="A250" s="81">
        <v>93</v>
      </c>
      <c r="B250" s="79" t="s">
        <v>464</v>
      </c>
      <c r="C250" s="81" t="s">
        <v>10</v>
      </c>
      <c r="D250" s="81">
        <v>83</v>
      </c>
      <c r="E250" s="81">
        <v>47.24</v>
      </c>
      <c r="F250" s="159">
        <f t="shared" si="7"/>
        <v>3920.92</v>
      </c>
    </row>
    <row r="251" spans="1:7" x14ac:dyDescent="0.2">
      <c r="A251" s="81">
        <v>94</v>
      </c>
      <c r="B251" s="79" t="s">
        <v>465</v>
      </c>
      <c r="C251" s="81" t="s">
        <v>466</v>
      </c>
      <c r="D251" s="82">
        <v>6120</v>
      </c>
      <c r="E251" s="81">
        <v>4.2</v>
      </c>
      <c r="F251" s="159">
        <f t="shared" si="7"/>
        <v>25704</v>
      </c>
    </row>
    <row r="252" spans="1:7" ht="15.75" customHeight="1" x14ac:dyDescent="0.2">
      <c r="A252" s="81">
        <v>95</v>
      </c>
      <c r="B252" s="79" t="s">
        <v>467</v>
      </c>
      <c r="C252" s="81" t="s">
        <v>10</v>
      </c>
      <c r="D252" s="81">
        <v>14</v>
      </c>
      <c r="E252" s="81">
        <v>38.6</v>
      </c>
      <c r="F252" s="159">
        <f t="shared" si="7"/>
        <v>540.4</v>
      </c>
    </row>
    <row r="253" spans="1:7" ht="15.75" customHeight="1" x14ac:dyDescent="0.2">
      <c r="A253" s="81">
        <v>96</v>
      </c>
      <c r="B253" s="79" t="s">
        <v>468</v>
      </c>
      <c r="C253" s="81" t="s">
        <v>10</v>
      </c>
      <c r="D253" s="81">
        <v>16</v>
      </c>
      <c r="E253" s="81">
        <v>37.06</v>
      </c>
      <c r="F253" s="159">
        <f t="shared" si="7"/>
        <v>592.96</v>
      </c>
    </row>
    <row r="254" spans="1:7" ht="15.75" customHeight="1" x14ac:dyDescent="0.2">
      <c r="A254" s="81">
        <v>97</v>
      </c>
      <c r="B254" s="79" t="s">
        <v>469</v>
      </c>
      <c r="C254" s="81" t="s">
        <v>10</v>
      </c>
      <c r="D254" s="81">
        <v>1</v>
      </c>
      <c r="E254" s="81">
        <v>25.66</v>
      </c>
      <c r="F254" s="159">
        <f t="shared" si="7"/>
        <v>25.66</v>
      </c>
    </row>
    <row r="255" spans="1:7" ht="15.75" customHeight="1" x14ac:dyDescent="0.2">
      <c r="A255" s="81">
        <v>98</v>
      </c>
      <c r="B255" s="79" t="s">
        <v>470</v>
      </c>
      <c r="C255" s="81" t="s">
        <v>47</v>
      </c>
      <c r="D255" s="81">
        <v>12.5</v>
      </c>
      <c r="E255" s="81">
        <v>154.63999999999999</v>
      </c>
      <c r="F255" s="159">
        <f t="shared" si="7"/>
        <v>1932.9999999999998</v>
      </c>
    </row>
    <row r="256" spans="1:7" ht="15.75" customHeight="1" x14ac:dyDescent="0.2">
      <c r="A256" s="81">
        <v>99</v>
      </c>
      <c r="B256" s="79" t="s">
        <v>471</v>
      </c>
      <c r="C256" s="81" t="s">
        <v>47</v>
      </c>
      <c r="D256" s="81">
        <v>3.75</v>
      </c>
      <c r="E256" s="81">
        <v>1660.3</v>
      </c>
      <c r="F256" s="159">
        <f t="shared" si="7"/>
        <v>6226.125</v>
      </c>
    </row>
    <row r="257" spans="1:6" ht="15.75" customHeight="1" x14ac:dyDescent="0.2">
      <c r="A257" s="81">
        <v>100</v>
      </c>
      <c r="B257" s="79" t="s">
        <v>472</v>
      </c>
      <c r="C257" s="81" t="s">
        <v>47</v>
      </c>
      <c r="D257" s="81">
        <v>2.5</v>
      </c>
      <c r="E257" s="81">
        <v>2054.7600000000002</v>
      </c>
      <c r="F257" s="159">
        <f t="shared" si="7"/>
        <v>5136.9000000000005</v>
      </c>
    </row>
    <row r="258" spans="1:6" x14ac:dyDescent="0.2">
      <c r="A258" s="81">
        <v>101</v>
      </c>
      <c r="B258" s="79" t="s">
        <v>473</v>
      </c>
      <c r="C258" s="81" t="s">
        <v>47</v>
      </c>
      <c r="D258" s="81">
        <v>70</v>
      </c>
      <c r="E258" s="81">
        <v>285.86</v>
      </c>
      <c r="F258" s="159">
        <f t="shared" si="7"/>
        <v>20010.2</v>
      </c>
    </row>
    <row r="259" spans="1:6" x14ac:dyDescent="0.2">
      <c r="A259" s="81">
        <v>102</v>
      </c>
      <c r="B259" s="79" t="s">
        <v>474</v>
      </c>
      <c r="C259" s="81" t="s">
        <v>47</v>
      </c>
      <c r="D259" s="81">
        <v>76.25</v>
      </c>
      <c r="E259" s="81">
        <v>341.06</v>
      </c>
      <c r="F259" s="159">
        <f t="shared" si="7"/>
        <v>26005.825000000001</v>
      </c>
    </row>
    <row r="260" spans="1:6" ht="15.75" customHeight="1" x14ac:dyDescent="0.2">
      <c r="A260" s="81">
        <v>103</v>
      </c>
      <c r="B260" s="79" t="s">
        <v>475</v>
      </c>
      <c r="C260" s="81" t="s">
        <v>47</v>
      </c>
      <c r="D260" s="81">
        <v>33.75</v>
      </c>
      <c r="E260" s="81">
        <v>394.34</v>
      </c>
      <c r="F260" s="159">
        <f t="shared" si="7"/>
        <v>13308.974999999999</v>
      </c>
    </row>
    <row r="261" spans="1:6" ht="15.75" customHeight="1" x14ac:dyDescent="0.2">
      <c r="A261" s="81">
        <v>104</v>
      </c>
      <c r="B261" s="79" t="s">
        <v>476</v>
      </c>
      <c r="C261" s="81" t="s">
        <v>47</v>
      </c>
      <c r="D261" s="81">
        <v>13.75</v>
      </c>
      <c r="E261" s="81">
        <v>256.99</v>
      </c>
      <c r="F261" s="159">
        <f t="shared" si="7"/>
        <v>3533.6125000000002</v>
      </c>
    </row>
    <row r="262" spans="1:6" ht="15.75" customHeight="1" x14ac:dyDescent="0.2">
      <c r="A262" s="81">
        <v>105</v>
      </c>
      <c r="B262" s="79" t="s">
        <v>477</v>
      </c>
      <c r="C262" s="81" t="s">
        <v>47</v>
      </c>
      <c r="D262" s="81">
        <v>66.25</v>
      </c>
      <c r="E262" s="81">
        <v>278.60000000000002</v>
      </c>
      <c r="F262" s="159">
        <f t="shared" si="7"/>
        <v>18457.25</v>
      </c>
    </row>
    <row r="263" spans="1:6" x14ac:dyDescent="0.2">
      <c r="A263" s="81">
        <v>106</v>
      </c>
      <c r="B263" s="79" t="s">
        <v>478</v>
      </c>
      <c r="C263" s="81" t="s">
        <v>47</v>
      </c>
      <c r="D263" s="81">
        <v>83.75</v>
      </c>
      <c r="E263" s="81">
        <v>315.45999999999998</v>
      </c>
      <c r="F263" s="159">
        <f t="shared" si="7"/>
        <v>26419.774999999998</v>
      </c>
    </row>
    <row r="264" spans="1:6" ht="15.75" customHeight="1" x14ac:dyDescent="0.2">
      <c r="A264" s="81">
        <v>107</v>
      </c>
      <c r="B264" s="79" t="s">
        <v>479</v>
      </c>
      <c r="C264" s="81" t="s">
        <v>47</v>
      </c>
      <c r="D264" s="81">
        <v>1.25</v>
      </c>
      <c r="E264" s="81">
        <v>294.69</v>
      </c>
      <c r="F264" s="159">
        <f t="shared" si="7"/>
        <v>368.36250000000001</v>
      </c>
    </row>
    <row r="265" spans="1:6" ht="15.75" customHeight="1" x14ac:dyDescent="0.2">
      <c r="A265" s="81">
        <v>108</v>
      </c>
      <c r="B265" s="79" t="s">
        <v>480</v>
      </c>
      <c r="C265" s="81" t="s">
        <v>47</v>
      </c>
      <c r="D265" s="81">
        <v>1.25</v>
      </c>
      <c r="E265" s="81">
        <v>310.3</v>
      </c>
      <c r="F265" s="159">
        <f t="shared" si="7"/>
        <v>387.875</v>
      </c>
    </row>
    <row r="266" spans="1:6" x14ac:dyDescent="0.2">
      <c r="A266" s="81">
        <v>109</v>
      </c>
      <c r="B266" s="79" t="s">
        <v>481</v>
      </c>
      <c r="C266" s="81" t="s">
        <v>47</v>
      </c>
      <c r="D266" s="81">
        <v>66.25</v>
      </c>
      <c r="E266" s="81">
        <v>357.11</v>
      </c>
      <c r="F266" s="159">
        <f t="shared" si="7"/>
        <v>23658.537500000002</v>
      </c>
    </row>
    <row r="267" spans="1:6" ht="15.75" customHeight="1" x14ac:dyDescent="0.2">
      <c r="A267" s="81">
        <v>110</v>
      </c>
      <c r="B267" s="79" t="s">
        <v>482</v>
      </c>
      <c r="C267" s="81" t="s">
        <v>47</v>
      </c>
      <c r="D267" s="81">
        <v>1.25</v>
      </c>
      <c r="E267" s="81">
        <v>360.19</v>
      </c>
      <c r="F267" s="159">
        <f t="shared" si="7"/>
        <v>450.23750000000001</v>
      </c>
    </row>
    <row r="268" spans="1:6" ht="15.75" customHeight="1" x14ac:dyDescent="0.2">
      <c r="A268" s="81">
        <v>111</v>
      </c>
      <c r="B268" s="79" t="s">
        <v>483</v>
      </c>
      <c r="C268" s="81" t="s">
        <v>47</v>
      </c>
      <c r="D268" s="81">
        <v>17.5</v>
      </c>
      <c r="E268" s="81">
        <v>373.81</v>
      </c>
      <c r="F268" s="159">
        <f t="shared" si="7"/>
        <v>6541.6750000000002</v>
      </c>
    </row>
    <row r="269" spans="1:6" ht="15.75" customHeight="1" x14ac:dyDescent="0.2">
      <c r="A269" s="81">
        <v>112</v>
      </c>
      <c r="B269" s="79" t="s">
        <v>484</v>
      </c>
      <c r="C269" s="81" t="s">
        <v>47</v>
      </c>
      <c r="D269" s="81">
        <v>17.5</v>
      </c>
      <c r="E269" s="81">
        <v>719.27</v>
      </c>
      <c r="F269" s="159">
        <f t="shared" si="7"/>
        <v>12587.225</v>
      </c>
    </row>
    <row r="270" spans="1:6" ht="15.75" customHeight="1" x14ac:dyDescent="0.2">
      <c r="A270" s="81">
        <v>113</v>
      </c>
      <c r="B270" s="79" t="s">
        <v>485</v>
      </c>
      <c r="C270" s="81" t="s">
        <v>47</v>
      </c>
      <c r="D270" s="81">
        <v>1.25</v>
      </c>
      <c r="E270" s="81">
        <v>651.65</v>
      </c>
      <c r="F270" s="159">
        <f t="shared" si="7"/>
        <v>814.5625</v>
      </c>
    </row>
    <row r="271" spans="1:6" ht="15.75" customHeight="1" x14ac:dyDescent="0.2">
      <c r="A271" s="81">
        <v>114</v>
      </c>
      <c r="B271" s="79" t="s">
        <v>486</v>
      </c>
      <c r="C271" s="81" t="s">
        <v>47</v>
      </c>
      <c r="D271" s="81">
        <v>8.75</v>
      </c>
      <c r="E271" s="81">
        <v>781.47</v>
      </c>
      <c r="F271" s="159">
        <f t="shared" si="7"/>
        <v>6837.8625000000002</v>
      </c>
    </row>
    <row r="272" spans="1:6" ht="15.75" customHeight="1" x14ac:dyDescent="0.2">
      <c r="A272" s="81">
        <v>115</v>
      </c>
      <c r="B272" s="79" t="s">
        <v>487</v>
      </c>
      <c r="C272" s="81" t="s">
        <v>47</v>
      </c>
      <c r="D272" s="81">
        <v>1.25</v>
      </c>
      <c r="E272" s="81">
        <v>843.57</v>
      </c>
      <c r="F272" s="159">
        <f t="shared" si="7"/>
        <v>1054.4625000000001</v>
      </c>
    </row>
    <row r="273" spans="1:7" ht="15.75" customHeight="1" x14ac:dyDescent="0.2">
      <c r="A273" s="81">
        <v>116</v>
      </c>
      <c r="B273" s="79" t="s">
        <v>488</v>
      </c>
      <c r="C273" s="81" t="s">
        <v>47</v>
      </c>
      <c r="D273" s="81">
        <v>1.25</v>
      </c>
      <c r="E273" s="81">
        <v>908.39</v>
      </c>
      <c r="F273" s="159">
        <f t="shared" si="7"/>
        <v>1135.4875</v>
      </c>
    </row>
    <row r="274" spans="1:7" ht="15.75" customHeight="1" x14ac:dyDescent="0.2">
      <c r="A274" s="81">
        <v>117</v>
      </c>
      <c r="B274" s="79" t="s">
        <v>489</v>
      </c>
      <c r="C274" s="81" t="s">
        <v>47</v>
      </c>
      <c r="D274" s="81">
        <v>2.5</v>
      </c>
      <c r="E274" s="81">
        <v>945.62</v>
      </c>
      <c r="F274" s="159">
        <f t="shared" si="7"/>
        <v>2364.0500000000002</v>
      </c>
    </row>
    <row r="275" spans="1:7" ht="15.75" customHeight="1" x14ac:dyDescent="0.2">
      <c r="A275" s="81">
        <v>118</v>
      </c>
      <c r="B275" s="79" t="s">
        <v>490</v>
      </c>
      <c r="C275" s="81" t="s">
        <v>47</v>
      </c>
      <c r="D275" s="81">
        <v>2.5</v>
      </c>
      <c r="E275" s="81">
        <v>1678.97</v>
      </c>
      <c r="F275" s="159">
        <f t="shared" si="7"/>
        <v>4197.4250000000002</v>
      </c>
    </row>
    <row r="276" spans="1:7" ht="15.75" customHeight="1" x14ac:dyDescent="0.2">
      <c r="A276" s="81">
        <v>119</v>
      </c>
      <c r="B276" s="79" t="s">
        <v>491</v>
      </c>
      <c r="C276" s="81" t="s">
        <v>47</v>
      </c>
      <c r="D276" s="81">
        <v>2.5</v>
      </c>
      <c r="E276" s="81">
        <v>1112.47</v>
      </c>
      <c r="F276" s="159">
        <f t="shared" si="7"/>
        <v>2781.1750000000002</v>
      </c>
    </row>
    <row r="277" spans="1:7" ht="15.75" customHeight="1" x14ac:dyDescent="0.2">
      <c r="A277" s="81">
        <v>120</v>
      </c>
      <c r="B277" s="79" t="s">
        <v>492</v>
      </c>
      <c r="C277" s="81" t="s">
        <v>47</v>
      </c>
      <c r="D277" s="81">
        <v>3.75</v>
      </c>
      <c r="E277" s="81">
        <v>1303.31</v>
      </c>
      <c r="F277" s="159">
        <f t="shared" si="7"/>
        <v>4887.4124999999995</v>
      </c>
    </row>
    <row r="278" spans="1:7" ht="23.25" customHeight="1" x14ac:dyDescent="0.2">
      <c r="A278" s="81">
        <v>121</v>
      </c>
      <c r="B278" s="79" t="s">
        <v>493</v>
      </c>
      <c r="C278" s="81" t="s">
        <v>10</v>
      </c>
      <c r="D278" s="81">
        <v>2</v>
      </c>
      <c r="E278" s="81">
        <v>2827.13</v>
      </c>
      <c r="F278" s="159">
        <f t="shared" si="7"/>
        <v>5654.26</v>
      </c>
    </row>
    <row r="279" spans="1:7" ht="15.75" customHeight="1" x14ac:dyDescent="0.2">
      <c r="A279" s="81">
        <v>122</v>
      </c>
      <c r="B279" s="79" t="s">
        <v>494</v>
      </c>
      <c r="C279" s="81" t="s">
        <v>10</v>
      </c>
      <c r="D279" s="81">
        <v>38</v>
      </c>
      <c r="E279" s="81">
        <v>206.95</v>
      </c>
      <c r="F279" s="159">
        <f t="shared" si="7"/>
        <v>7864.0999999999995</v>
      </c>
    </row>
    <row r="280" spans="1:7" ht="15.75" customHeight="1" x14ac:dyDescent="0.2">
      <c r="A280" s="161">
        <v>123</v>
      </c>
      <c r="B280" s="162" t="s">
        <v>495</v>
      </c>
      <c r="C280" s="161" t="s">
        <v>10</v>
      </c>
      <c r="D280" s="161">
        <v>1</v>
      </c>
      <c r="E280" s="81">
        <v>4499.25</v>
      </c>
      <c r="F280" s="159">
        <f t="shared" si="7"/>
        <v>4499.25</v>
      </c>
      <c r="G280" s="160">
        <v>2000</v>
      </c>
    </row>
    <row r="281" spans="1:7" ht="15.75" customHeight="1" x14ac:dyDescent="0.2">
      <c r="A281" s="81">
        <v>124</v>
      </c>
      <c r="B281" s="79" t="s">
        <v>496</v>
      </c>
      <c r="C281" s="81" t="s">
        <v>10</v>
      </c>
      <c r="D281" s="81">
        <v>2</v>
      </c>
      <c r="E281" s="81">
        <v>3116.25</v>
      </c>
      <c r="F281" s="159">
        <f t="shared" si="7"/>
        <v>6232.5</v>
      </c>
    </row>
    <row r="282" spans="1:7" ht="15.75" customHeight="1" x14ac:dyDescent="0.2">
      <c r="A282" s="81">
        <v>125</v>
      </c>
      <c r="B282" s="79" t="s">
        <v>497</v>
      </c>
      <c r="C282" s="81" t="s">
        <v>10</v>
      </c>
      <c r="D282" s="81">
        <v>13</v>
      </c>
      <c r="E282" s="81">
        <v>292.55</v>
      </c>
      <c r="F282" s="159">
        <f t="shared" si="7"/>
        <v>3803.15</v>
      </c>
    </row>
    <row r="283" spans="1:7" ht="15.75" customHeight="1" x14ac:dyDescent="0.2">
      <c r="A283" s="81">
        <v>126</v>
      </c>
      <c r="B283" s="79" t="s">
        <v>498</v>
      </c>
      <c r="C283" s="81" t="s">
        <v>10</v>
      </c>
      <c r="D283" s="81">
        <v>8</v>
      </c>
      <c r="E283" s="81">
        <v>568.72</v>
      </c>
      <c r="F283" s="159">
        <f t="shared" si="7"/>
        <v>4549.76</v>
      </c>
    </row>
    <row r="284" spans="1:7" ht="15.75" customHeight="1" x14ac:dyDescent="0.2">
      <c r="A284" s="81">
        <v>127</v>
      </c>
      <c r="B284" s="79" t="s">
        <v>499</v>
      </c>
      <c r="C284" s="81" t="s">
        <v>10</v>
      </c>
      <c r="D284" s="81">
        <v>16</v>
      </c>
      <c r="E284" s="81">
        <v>158.62</v>
      </c>
      <c r="F284" s="159">
        <f t="shared" si="7"/>
        <v>2537.92</v>
      </c>
    </row>
    <row r="285" spans="1:7" x14ac:dyDescent="0.2">
      <c r="A285" s="81">
        <v>128</v>
      </c>
      <c r="B285" s="79" t="s">
        <v>500</v>
      </c>
      <c r="C285" s="81" t="s">
        <v>10</v>
      </c>
      <c r="D285" s="81">
        <v>3</v>
      </c>
      <c r="E285" s="81">
        <v>28946.93</v>
      </c>
      <c r="F285" s="159">
        <f t="shared" si="7"/>
        <v>86840.790000000008</v>
      </c>
    </row>
    <row r="286" spans="1:7" x14ac:dyDescent="0.2">
      <c r="A286" s="81">
        <v>129</v>
      </c>
      <c r="B286" s="79" t="s">
        <v>501</v>
      </c>
      <c r="C286" s="81" t="s">
        <v>10</v>
      </c>
      <c r="D286" s="81">
        <v>1</v>
      </c>
      <c r="E286" s="81">
        <v>67770.41</v>
      </c>
      <c r="F286" s="159">
        <f t="shared" si="7"/>
        <v>67770.41</v>
      </c>
    </row>
    <row r="287" spans="1:7" ht="15.75" customHeight="1" x14ac:dyDescent="0.2">
      <c r="A287" s="81">
        <v>130</v>
      </c>
      <c r="B287" s="79" t="s">
        <v>502</v>
      </c>
      <c r="C287" s="81" t="s">
        <v>10</v>
      </c>
      <c r="D287" s="81">
        <v>34</v>
      </c>
      <c r="E287" s="81">
        <v>37.799999999999997</v>
      </c>
      <c r="F287" s="159">
        <f t="shared" si="7"/>
        <v>1285.1999999999998</v>
      </c>
    </row>
    <row r="288" spans="1:7" ht="15.75" customHeight="1" x14ac:dyDescent="0.2">
      <c r="A288" s="81">
        <v>131</v>
      </c>
      <c r="B288" s="79" t="s">
        <v>503</v>
      </c>
      <c r="C288" s="81" t="s">
        <v>10</v>
      </c>
      <c r="D288" s="81">
        <v>20</v>
      </c>
      <c r="E288" s="81">
        <v>45.58</v>
      </c>
      <c r="F288" s="159">
        <f t="shared" si="7"/>
        <v>911.59999999999991</v>
      </c>
    </row>
    <row r="289" spans="1:6" ht="23.25" customHeight="1" x14ac:dyDescent="0.2">
      <c r="A289" s="81">
        <v>132</v>
      </c>
      <c r="B289" s="79" t="s">
        <v>504</v>
      </c>
      <c r="C289" s="81" t="s">
        <v>10</v>
      </c>
      <c r="D289" s="81">
        <v>10</v>
      </c>
      <c r="E289" s="81">
        <v>503.95</v>
      </c>
      <c r="F289" s="159">
        <f t="shared" si="7"/>
        <v>5039.5</v>
      </c>
    </row>
    <row r="290" spans="1:6" ht="15.75" customHeight="1" x14ac:dyDescent="0.2">
      <c r="A290" s="81">
        <v>133</v>
      </c>
      <c r="B290" s="79" t="s">
        <v>505</v>
      </c>
      <c r="C290" s="81" t="s">
        <v>10</v>
      </c>
      <c r="D290" s="81">
        <v>10</v>
      </c>
      <c r="E290" s="81">
        <v>4.9000000000000004</v>
      </c>
      <c r="F290" s="159">
        <f t="shared" si="7"/>
        <v>49</v>
      </c>
    </row>
    <row r="291" spans="1:6" ht="15.75" customHeight="1" x14ac:dyDescent="0.2">
      <c r="A291" s="81">
        <v>134</v>
      </c>
      <c r="B291" s="79" t="s">
        <v>506</v>
      </c>
      <c r="C291" s="81" t="s">
        <v>17</v>
      </c>
      <c r="D291" s="81">
        <v>1</v>
      </c>
      <c r="E291" s="81">
        <v>84.25</v>
      </c>
      <c r="F291" s="159">
        <f t="shared" si="7"/>
        <v>84.25</v>
      </c>
    </row>
    <row r="292" spans="1:6" ht="15.75" customHeight="1" x14ac:dyDescent="0.2">
      <c r="A292" s="81">
        <v>135</v>
      </c>
      <c r="B292" s="79" t="s">
        <v>507</v>
      </c>
      <c r="C292" s="81" t="s">
        <v>17</v>
      </c>
      <c r="D292" s="81">
        <v>14.8</v>
      </c>
      <c r="E292" s="81">
        <v>69.41</v>
      </c>
      <c r="F292" s="159">
        <f t="shared" si="7"/>
        <v>1027.268</v>
      </c>
    </row>
    <row r="293" spans="1:6" ht="15.75" customHeight="1" x14ac:dyDescent="0.2">
      <c r="A293" s="81">
        <v>136</v>
      </c>
      <c r="B293" s="79" t="s">
        <v>508</v>
      </c>
      <c r="C293" s="81" t="s">
        <v>10</v>
      </c>
      <c r="D293" s="81">
        <v>60</v>
      </c>
      <c r="E293" s="81">
        <v>3.57</v>
      </c>
      <c r="F293" s="159">
        <f t="shared" si="7"/>
        <v>214.2</v>
      </c>
    </row>
    <row r="294" spans="1:6" ht="15.75" customHeight="1" x14ac:dyDescent="0.2">
      <c r="A294" s="81">
        <v>137</v>
      </c>
      <c r="B294" s="79" t="s">
        <v>509</v>
      </c>
      <c r="C294" s="81" t="s">
        <v>10</v>
      </c>
      <c r="D294" s="81">
        <v>230</v>
      </c>
      <c r="E294" s="81">
        <v>6.89</v>
      </c>
      <c r="F294" s="159">
        <f t="shared" ref="F294:F357" si="8">E294*D294</f>
        <v>1584.6999999999998</v>
      </c>
    </row>
    <row r="295" spans="1:6" ht="15.75" customHeight="1" x14ac:dyDescent="0.2">
      <c r="A295" s="81">
        <v>138</v>
      </c>
      <c r="B295" s="79" t="s">
        <v>510</v>
      </c>
      <c r="C295" s="81" t="s">
        <v>10</v>
      </c>
      <c r="D295" s="81">
        <v>30</v>
      </c>
      <c r="E295" s="81">
        <v>15.45</v>
      </c>
      <c r="F295" s="159">
        <f t="shared" si="8"/>
        <v>463.5</v>
      </c>
    </row>
    <row r="296" spans="1:6" ht="15.75" customHeight="1" x14ac:dyDescent="0.2">
      <c r="A296" s="81">
        <v>139</v>
      </c>
      <c r="B296" s="79" t="s">
        <v>511</v>
      </c>
      <c r="C296" s="81" t="s">
        <v>10</v>
      </c>
      <c r="D296" s="82">
        <v>4000</v>
      </c>
      <c r="E296" s="81">
        <v>0.11</v>
      </c>
      <c r="F296" s="159">
        <f t="shared" si="8"/>
        <v>440</v>
      </c>
    </row>
    <row r="297" spans="1:6" ht="15.75" customHeight="1" x14ac:dyDescent="0.2">
      <c r="A297" s="81">
        <v>140</v>
      </c>
      <c r="B297" s="79" t="s">
        <v>512</v>
      </c>
      <c r="C297" s="81" t="s">
        <v>10</v>
      </c>
      <c r="D297" s="81">
        <v>5</v>
      </c>
      <c r="E297" s="81">
        <v>0.5</v>
      </c>
      <c r="F297" s="159">
        <f t="shared" si="8"/>
        <v>2.5</v>
      </c>
    </row>
    <row r="298" spans="1:6" ht="15.75" customHeight="1" x14ac:dyDescent="0.2">
      <c r="A298" s="81">
        <v>141</v>
      </c>
      <c r="B298" s="79" t="s">
        <v>512</v>
      </c>
      <c r="C298" s="81" t="s">
        <v>10</v>
      </c>
      <c r="D298" s="81">
        <v>500</v>
      </c>
      <c r="E298" s="81">
        <v>0.56999999999999995</v>
      </c>
      <c r="F298" s="159">
        <f t="shared" si="8"/>
        <v>285</v>
      </c>
    </row>
    <row r="299" spans="1:6" ht="23.25" customHeight="1" x14ac:dyDescent="0.2">
      <c r="A299" s="81">
        <v>142</v>
      </c>
      <c r="B299" s="79" t="s">
        <v>513</v>
      </c>
      <c r="C299" s="81" t="s">
        <v>10</v>
      </c>
      <c r="D299" s="81">
        <v>1</v>
      </c>
      <c r="E299" s="81">
        <v>165.75</v>
      </c>
      <c r="F299" s="159">
        <f t="shared" si="8"/>
        <v>165.75</v>
      </c>
    </row>
    <row r="300" spans="1:6" ht="23.25" customHeight="1" x14ac:dyDescent="0.2">
      <c r="A300" s="81">
        <v>143</v>
      </c>
      <c r="B300" s="79" t="s">
        <v>514</v>
      </c>
      <c r="C300" s="81" t="s">
        <v>10</v>
      </c>
      <c r="D300" s="81">
        <v>1</v>
      </c>
      <c r="E300" s="81">
        <v>165.75</v>
      </c>
      <c r="F300" s="159">
        <f t="shared" si="8"/>
        <v>165.75</v>
      </c>
    </row>
    <row r="301" spans="1:6" ht="23.25" customHeight="1" x14ac:dyDescent="0.2">
      <c r="A301" s="81">
        <v>144</v>
      </c>
      <c r="B301" s="79" t="s">
        <v>515</v>
      </c>
      <c r="C301" s="81" t="s">
        <v>10</v>
      </c>
      <c r="D301" s="81">
        <v>1</v>
      </c>
      <c r="E301" s="81">
        <v>165.75</v>
      </c>
      <c r="F301" s="159">
        <f t="shared" si="8"/>
        <v>165.75</v>
      </c>
    </row>
    <row r="302" spans="1:6" ht="23.25" customHeight="1" x14ac:dyDescent="0.2">
      <c r="A302" s="81">
        <v>145</v>
      </c>
      <c r="B302" s="79" t="s">
        <v>516</v>
      </c>
      <c r="C302" s="81" t="s">
        <v>10</v>
      </c>
      <c r="D302" s="81">
        <v>1</v>
      </c>
      <c r="E302" s="81">
        <v>70.8</v>
      </c>
      <c r="F302" s="159">
        <f t="shared" si="8"/>
        <v>70.8</v>
      </c>
    </row>
    <row r="303" spans="1:6" ht="23.25" customHeight="1" x14ac:dyDescent="0.2">
      <c r="A303" s="81">
        <v>146</v>
      </c>
      <c r="B303" s="79" t="s">
        <v>517</v>
      </c>
      <c r="C303" s="81" t="s">
        <v>10</v>
      </c>
      <c r="D303" s="81">
        <v>47</v>
      </c>
      <c r="E303" s="81">
        <v>259.14999999999998</v>
      </c>
      <c r="F303" s="159">
        <f t="shared" si="8"/>
        <v>12180.05</v>
      </c>
    </row>
    <row r="304" spans="1:6" ht="23.25" customHeight="1" x14ac:dyDescent="0.2">
      <c r="A304" s="81">
        <v>147</v>
      </c>
      <c r="B304" s="79" t="s">
        <v>518</v>
      </c>
      <c r="C304" s="81" t="s">
        <v>466</v>
      </c>
      <c r="D304" s="81">
        <v>222</v>
      </c>
      <c r="E304" s="81">
        <v>73.72</v>
      </c>
      <c r="F304" s="159">
        <f t="shared" si="8"/>
        <v>16365.84</v>
      </c>
    </row>
    <row r="305" spans="1:6" ht="25.5" x14ac:dyDescent="0.2">
      <c r="A305" s="81">
        <v>148</v>
      </c>
      <c r="B305" s="79" t="s">
        <v>519</v>
      </c>
      <c r="C305" s="81" t="s">
        <v>10</v>
      </c>
      <c r="D305" s="81">
        <v>230</v>
      </c>
      <c r="E305" s="81">
        <v>128.54</v>
      </c>
      <c r="F305" s="159">
        <f t="shared" si="8"/>
        <v>29564.199999999997</v>
      </c>
    </row>
    <row r="306" spans="1:6" ht="15.75" customHeight="1" x14ac:dyDescent="0.2">
      <c r="A306" s="81">
        <v>149</v>
      </c>
      <c r="B306" s="79" t="s">
        <v>520</v>
      </c>
      <c r="C306" s="81" t="s">
        <v>10</v>
      </c>
      <c r="D306" s="81">
        <v>1</v>
      </c>
      <c r="E306" s="81">
        <v>189</v>
      </c>
      <c r="F306" s="159">
        <f t="shared" si="8"/>
        <v>189</v>
      </c>
    </row>
    <row r="307" spans="1:6" ht="23.25" customHeight="1" x14ac:dyDescent="0.2">
      <c r="A307" s="81">
        <v>150</v>
      </c>
      <c r="B307" s="79" t="s">
        <v>521</v>
      </c>
      <c r="C307" s="81" t="s">
        <v>10</v>
      </c>
      <c r="D307" s="81">
        <v>5</v>
      </c>
      <c r="E307" s="81">
        <v>99.33</v>
      </c>
      <c r="F307" s="159">
        <f t="shared" si="8"/>
        <v>496.65</v>
      </c>
    </row>
    <row r="308" spans="1:6" ht="23.25" customHeight="1" x14ac:dyDescent="0.2">
      <c r="A308" s="81">
        <v>151</v>
      </c>
      <c r="B308" s="79" t="s">
        <v>522</v>
      </c>
      <c r="C308" s="81" t="s">
        <v>10</v>
      </c>
      <c r="D308" s="81">
        <v>1</v>
      </c>
      <c r="E308" s="81">
        <v>142.5</v>
      </c>
      <c r="F308" s="159">
        <f t="shared" si="8"/>
        <v>142.5</v>
      </c>
    </row>
    <row r="309" spans="1:6" ht="23.25" customHeight="1" x14ac:dyDescent="0.2">
      <c r="A309" s="81">
        <v>152</v>
      </c>
      <c r="B309" s="79" t="s">
        <v>523</v>
      </c>
      <c r="C309" s="81" t="s">
        <v>10</v>
      </c>
      <c r="D309" s="81">
        <v>1</v>
      </c>
      <c r="E309" s="81">
        <v>95.29</v>
      </c>
      <c r="F309" s="159">
        <f t="shared" si="8"/>
        <v>95.29</v>
      </c>
    </row>
    <row r="310" spans="1:6" ht="23.25" customHeight="1" x14ac:dyDescent="0.2">
      <c r="A310" s="81">
        <v>153</v>
      </c>
      <c r="B310" s="79" t="s">
        <v>524</v>
      </c>
      <c r="C310" s="81" t="s">
        <v>10</v>
      </c>
      <c r="D310" s="81">
        <v>1</v>
      </c>
      <c r="E310" s="81">
        <v>442.57</v>
      </c>
      <c r="F310" s="159">
        <f t="shared" si="8"/>
        <v>442.57</v>
      </c>
    </row>
    <row r="311" spans="1:6" ht="23.25" customHeight="1" x14ac:dyDescent="0.2">
      <c r="A311" s="81">
        <v>154</v>
      </c>
      <c r="B311" s="79" t="s">
        <v>525</v>
      </c>
      <c r="C311" s="81" t="s">
        <v>10</v>
      </c>
      <c r="D311" s="81">
        <v>7</v>
      </c>
      <c r="E311" s="81">
        <v>420.46</v>
      </c>
      <c r="F311" s="159">
        <f t="shared" si="8"/>
        <v>2943.22</v>
      </c>
    </row>
    <row r="312" spans="1:6" ht="23.25" customHeight="1" x14ac:dyDescent="0.2">
      <c r="A312" s="81">
        <v>155</v>
      </c>
      <c r="B312" s="79" t="s">
        <v>526</v>
      </c>
      <c r="C312" s="81" t="s">
        <v>10</v>
      </c>
      <c r="D312" s="81">
        <v>2</v>
      </c>
      <c r="E312" s="81">
        <v>356.25</v>
      </c>
      <c r="F312" s="159">
        <f t="shared" si="8"/>
        <v>712.5</v>
      </c>
    </row>
    <row r="313" spans="1:6" ht="23.25" customHeight="1" x14ac:dyDescent="0.2">
      <c r="A313" s="81">
        <v>156</v>
      </c>
      <c r="B313" s="79" t="s">
        <v>527</v>
      </c>
      <c r="C313" s="81" t="s">
        <v>10</v>
      </c>
      <c r="D313" s="81">
        <v>2</v>
      </c>
      <c r="E313" s="81">
        <v>888.75</v>
      </c>
      <c r="F313" s="159">
        <f t="shared" si="8"/>
        <v>1777.5</v>
      </c>
    </row>
    <row r="314" spans="1:6" ht="15.75" customHeight="1" x14ac:dyDescent="0.2">
      <c r="A314" s="81">
        <v>157</v>
      </c>
      <c r="B314" s="79" t="s">
        <v>528</v>
      </c>
      <c r="C314" s="81" t="s">
        <v>10</v>
      </c>
      <c r="D314" s="81">
        <v>1</v>
      </c>
      <c r="E314" s="81">
        <v>716.85</v>
      </c>
      <c r="F314" s="159">
        <f t="shared" si="8"/>
        <v>716.85</v>
      </c>
    </row>
    <row r="315" spans="1:6" ht="15.75" customHeight="1" x14ac:dyDescent="0.2">
      <c r="A315" s="81">
        <v>158</v>
      </c>
      <c r="B315" s="79" t="s">
        <v>529</v>
      </c>
      <c r="C315" s="81" t="s">
        <v>10</v>
      </c>
      <c r="D315" s="81">
        <v>1</v>
      </c>
      <c r="E315" s="81">
        <v>716.85</v>
      </c>
      <c r="F315" s="159">
        <f t="shared" si="8"/>
        <v>716.85</v>
      </c>
    </row>
    <row r="316" spans="1:6" ht="15.75" customHeight="1" x14ac:dyDescent="0.2">
      <c r="A316" s="81">
        <v>159</v>
      </c>
      <c r="B316" s="79" t="s">
        <v>530</v>
      </c>
      <c r="C316" s="81" t="s">
        <v>10</v>
      </c>
      <c r="D316" s="81">
        <v>2</v>
      </c>
      <c r="E316" s="81">
        <v>716.85</v>
      </c>
      <c r="F316" s="159">
        <f t="shared" si="8"/>
        <v>1433.7</v>
      </c>
    </row>
    <row r="317" spans="1:6" ht="23.25" customHeight="1" x14ac:dyDescent="0.2">
      <c r="A317" s="81">
        <v>160</v>
      </c>
      <c r="B317" s="79" t="s">
        <v>531</v>
      </c>
      <c r="C317" s="81" t="s">
        <v>10</v>
      </c>
      <c r="D317" s="81">
        <v>4</v>
      </c>
      <c r="E317" s="81">
        <v>1046.31</v>
      </c>
      <c r="F317" s="159">
        <f t="shared" si="8"/>
        <v>4185.24</v>
      </c>
    </row>
    <row r="318" spans="1:6" ht="23.25" customHeight="1" x14ac:dyDescent="0.2">
      <c r="A318" s="81">
        <v>161</v>
      </c>
      <c r="B318" s="79" t="s">
        <v>532</v>
      </c>
      <c r="C318" s="81" t="s">
        <v>10</v>
      </c>
      <c r="D318" s="81">
        <v>1</v>
      </c>
      <c r="E318" s="81">
        <v>1695.42</v>
      </c>
      <c r="F318" s="159">
        <f t="shared" si="8"/>
        <v>1695.42</v>
      </c>
    </row>
    <row r="319" spans="1:6" ht="15.75" customHeight="1" x14ac:dyDescent="0.2">
      <c r="A319" s="81">
        <v>162</v>
      </c>
      <c r="B319" s="79" t="s">
        <v>533</v>
      </c>
      <c r="C319" s="81" t="s">
        <v>10</v>
      </c>
      <c r="D319" s="81">
        <v>2</v>
      </c>
      <c r="E319" s="81">
        <v>1159.77</v>
      </c>
      <c r="F319" s="159">
        <f t="shared" si="8"/>
        <v>2319.54</v>
      </c>
    </row>
    <row r="320" spans="1:6" ht="15.75" customHeight="1" x14ac:dyDescent="0.2">
      <c r="A320" s="81">
        <v>163</v>
      </c>
      <c r="B320" s="79" t="s">
        <v>534</v>
      </c>
      <c r="C320" s="81" t="s">
        <v>10</v>
      </c>
      <c r="D320" s="81">
        <v>2</v>
      </c>
      <c r="E320" s="81">
        <v>816.65</v>
      </c>
      <c r="F320" s="159">
        <f t="shared" si="8"/>
        <v>1633.3</v>
      </c>
    </row>
    <row r="321" spans="1:6" ht="15.75" customHeight="1" x14ac:dyDescent="0.2">
      <c r="A321" s="81">
        <v>164</v>
      </c>
      <c r="B321" s="79" t="s">
        <v>535</v>
      </c>
      <c r="C321" s="81" t="s">
        <v>10</v>
      </c>
      <c r="D321" s="81">
        <v>2</v>
      </c>
      <c r="E321" s="81">
        <v>882.22</v>
      </c>
      <c r="F321" s="159">
        <f t="shared" si="8"/>
        <v>1764.44</v>
      </c>
    </row>
    <row r="322" spans="1:6" ht="15.75" customHeight="1" x14ac:dyDescent="0.2">
      <c r="A322" s="81">
        <v>165</v>
      </c>
      <c r="B322" s="79" t="s">
        <v>536</v>
      </c>
      <c r="C322" s="81" t="s">
        <v>10</v>
      </c>
      <c r="D322" s="81">
        <v>2</v>
      </c>
      <c r="E322" s="81">
        <v>502.5</v>
      </c>
      <c r="F322" s="159">
        <f t="shared" si="8"/>
        <v>1005</v>
      </c>
    </row>
    <row r="323" spans="1:6" ht="15.75" customHeight="1" x14ac:dyDescent="0.2">
      <c r="A323" s="81">
        <v>166</v>
      </c>
      <c r="B323" s="79" t="s">
        <v>536</v>
      </c>
      <c r="C323" s="81" t="s">
        <v>10</v>
      </c>
      <c r="D323" s="81">
        <v>3</v>
      </c>
      <c r="E323" s="81">
        <v>518.96</v>
      </c>
      <c r="F323" s="159">
        <f t="shared" si="8"/>
        <v>1556.88</v>
      </c>
    </row>
    <row r="324" spans="1:6" ht="15.75" customHeight="1" x14ac:dyDescent="0.2">
      <c r="A324" s="81">
        <v>167</v>
      </c>
      <c r="B324" s="79" t="s">
        <v>537</v>
      </c>
      <c r="C324" s="81" t="s">
        <v>10</v>
      </c>
      <c r="D324" s="81">
        <v>1</v>
      </c>
      <c r="E324" s="81">
        <v>487.5</v>
      </c>
      <c r="F324" s="159">
        <f t="shared" si="8"/>
        <v>487.5</v>
      </c>
    </row>
    <row r="325" spans="1:6" ht="15.75" customHeight="1" x14ac:dyDescent="0.2">
      <c r="A325" s="81">
        <v>168</v>
      </c>
      <c r="B325" s="79" t="s">
        <v>538</v>
      </c>
      <c r="C325" s="81" t="s">
        <v>10</v>
      </c>
      <c r="D325" s="81">
        <v>4</v>
      </c>
      <c r="E325" s="81">
        <v>1062</v>
      </c>
      <c r="F325" s="159">
        <f t="shared" si="8"/>
        <v>4248</v>
      </c>
    </row>
    <row r="326" spans="1:6" ht="15.75" customHeight="1" x14ac:dyDescent="0.2">
      <c r="A326" s="81">
        <v>169</v>
      </c>
      <c r="B326" s="79" t="s">
        <v>539</v>
      </c>
      <c r="C326" s="81" t="s">
        <v>10</v>
      </c>
      <c r="D326" s="81">
        <v>8</v>
      </c>
      <c r="E326" s="81">
        <v>135.44999999999999</v>
      </c>
      <c r="F326" s="159">
        <f t="shared" si="8"/>
        <v>1083.5999999999999</v>
      </c>
    </row>
    <row r="327" spans="1:6" ht="15.75" customHeight="1" x14ac:dyDescent="0.2">
      <c r="A327" s="81">
        <v>170</v>
      </c>
      <c r="B327" s="79" t="s">
        <v>540</v>
      </c>
      <c r="C327" s="81" t="s">
        <v>10</v>
      </c>
      <c r="D327" s="81">
        <v>27</v>
      </c>
      <c r="E327" s="81">
        <v>145.79</v>
      </c>
      <c r="F327" s="159">
        <f t="shared" si="8"/>
        <v>3936.33</v>
      </c>
    </row>
    <row r="328" spans="1:6" ht="15.75" customHeight="1" x14ac:dyDescent="0.2">
      <c r="A328" s="81">
        <v>171</v>
      </c>
      <c r="B328" s="79" t="s">
        <v>541</v>
      </c>
      <c r="C328" s="81" t="s">
        <v>10</v>
      </c>
      <c r="D328" s="81">
        <v>37</v>
      </c>
      <c r="E328" s="81">
        <v>198.95</v>
      </c>
      <c r="F328" s="159">
        <f t="shared" si="8"/>
        <v>7361.15</v>
      </c>
    </row>
    <row r="329" spans="1:6" ht="15.75" customHeight="1" x14ac:dyDescent="0.2">
      <c r="A329" s="81">
        <v>172</v>
      </c>
      <c r="B329" s="79" t="s">
        <v>542</v>
      </c>
      <c r="C329" s="81" t="s">
        <v>10</v>
      </c>
      <c r="D329" s="81">
        <v>14</v>
      </c>
      <c r="E329" s="81">
        <v>349.56</v>
      </c>
      <c r="F329" s="159">
        <f t="shared" si="8"/>
        <v>4893.84</v>
      </c>
    </row>
    <row r="330" spans="1:6" ht="15.75" customHeight="1" x14ac:dyDescent="0.2">
      <c r="A330" s="81">
        <v>173</v>
      </c>
      <c r="B330" s="79" t="s">
        <v>543</v>
      </c>
      <c r="C330" s="81" t="s">
        <v>10</v>
      </c>
      <c r="D330" s="81">
        <v>1</v>
      </c>
      <c r="E330" s="81">
        <v>98.54</v>
      </c>
      <c r="F330" s="159">
        <f t="shared" si="8"/>
        <v>98.54</v>
      </c>
    </row>
    <row r="331" spans="1:6" ht="15.75" customHeight="1" x14ac:dyDescent="0.2">
      <c r="A331" s="81">
        <v>174</v>
      </c>
      <c r="B331" s="79" t="s">
        <v>544</v>
      </c>
      <c r="C331" s="81" t="s">
        <v>10</v>
      </c>
      <c r="D331" s="81">
        <v>12</v>
      </c>
      <c r="E331" s="81">
        <v>100.49</v>
      </c>
      <c r="F331" s="159">
        <f t="shared" si="8"/>
        <v>1205.8799999999999</v>
      </c>
    </row>
    <row r="332" spans="1:6" ht="15.75" customHeight="1" x14ac:dyDescent="0.2">
      <c r="A332" s="81">
        <v>175</v>
      </c>
      <c r="B332" s="79" t="s">
        <v>545</v>
      </c>
      <c r="C332" s="81" t="s">
        <v>10</v>
      </c>
      <c r="D332" s="81">
        <v>113</v>
      </c>
      <c r="E332" s="81">
        <v>176.34</v>
      </c>
      <c r="F332" s="159">
        <f t="shared" si="8"/>
        <v>19926.420000000002</v>
      </c>
    </row>
    <row r="333" spans="1:6" ht="15.75" customHeight="1" x14ac:dyDescent="0.2">
      <c r="A333" s="81">
        <v>176</v>
      </c>
      <c r="B333" s="79" t="s">
        <v>546</v>
      </c>
      <c r="C333" s="81" t="s">
        <v>10</v>
      </c>
      <c r="D333" s="81">
        <v>9</v>
      </c>
      <c r="E333" s="81">
        <v>271.58</v>
      </c>
      <c r="F333" s="159">
        <f t="shared" si="8"/>
        <v>2444.2199999999998</v>
      </c>
    </row>
    <row r="334" spans="1:6" ht="15.75" customHeight="1" x14ac:dyDescent="0.2">
      <c r="A334" s="81">
        <v>177</v>
      </c>
      <c r="B334" s="79" t="s">
        <v>547</v>
      </c>
      <c r="C334" s="81" t="s">
        <v>10</v>
      </c>
      <c r="D334" s="81">
        <v>5</v>
      </c>
      <c r="E334" s="81">
        <v>208.69</v>
      </c>
      <c r="F334" s="159">
        <f t="shared" si="8"/>
        <v>1043.45</v>
      </c>
    </row>
    <row r="335" spans="1:6" ht="15.75" customHeight="1" x14ac:dyDescent="0.2">
      <c r="A335" s="81">
        <v>178</v>
      </c>
      <c r="B335" s="79" t="s">
        <v>548</v>
      </c>
      <c r="C335" s="81" t="s">
        <v>10</v>
      </c>
      <c r="D335" s="81">
        <v>5</v>
      </c>
      <c r="E335" s="81">
        <v>259.87</v>
      </c>
      <c r="F335" s="159">
        <f t="shared" si="8"/>
        <v>1299.3499999999999</v>
      </c>
    </row>
    <row r="336" spans="1:6" ht="15.75" customHeight="1" x14ac:dyDescent="0.2">
      <c r="A336" s="81">
        <v>179</v>
      </c>
      <c r="B336" s="79" t="s">
        <v>549</v>
      </c>
      <c r="C336" s="81" t="s">
        <v>150</v>
      </c>
      <c r="D336" s="81">
        <v>0.25</v>
      </c>
      <c r="E336" s="81">
        <v>10239.69</v>
      </c>
      <c r="F336" s="159">
        <f t="shared" si="8"/>
        <v>2559.9225000000001</v>
      </c>
    </row>
    <row r="337" spans="1:6" ht="15.75" customHeight="1" x14ac:dyDescent="0.2">
      <c r="A337" s="81">
        <v>180</v>
      </c>
      <c r="B337" s="79" t="s">
        <v>550</v>
      </c>
      <c r="C337" s="81" t="s">
        <v>10</v>
      </c>
      <c r="D337" s="81">
        <v>8</v>
      </c>
      <c r="E337" s="81">
        <v>207.53</v>
      </c>
      <c r="F337" s="159">
        <f t="shared" si="8"/>
        <v>1660.24</v>
      </c>
    </row>
    <row r="338" spans="1:6" ht="15.75" customHeight="1" x14ac:dyDescent="0.2">
      <c r="A338" s="81">
        <v>181</v>
      </c>
      <c r="B338" s="79" t="s">
        <v>551</v>
      </c>
      <c r="C338" s="81" t="s">
        <v>10</v>
      </c>
      <c r="D338" s="81">
        <v>11</v>
      </c>
      <c r="E338" s="81">
        <v>449.69</v>
      </c>
      <c r="F338" s="159">
        <f t="shared" si="8"/>
        <v>4946.59</v>
      </c>
    </row>
    <row r="339" spans="1:6" ht="15.75" customHeight="1" x14ac:dyDescent="0.2">
      <c r="A339" s="81">
        <v>182</v>
      </c>
      <c r="B339" s="79" t="s">
        <v>552</v>
      </c>
      <c r="C339" s="81" t="s">
        <v>10</v>
      </c>
      <c r="D339" s="81">
        <v>11</v>
      </c>
      <c r="E339" s="81">
        <v>229.09</v>
      </c>
      <c r="F339" s="159">
        <f t="shared" si="8"/>
        <v>2519.9900000000002</v>
      </c>
    </row>
    <row r="340" spans="1:6" ht="15.75" customHeight="1" x14ac:dyDescent="0.2">
      <c r="A340" s="81">
        <v>183</v>
      </c>
      <c r="B340" s="79" t="s">
        <v>553</v>
      </c>
      <c r="C340" s="81" t="s">
        <v>10</v>
      </c>
      <c r="D340" s="81">
        <v>1</v>
      </c>
      <c r="E340" s="81">
        <v>518.96</v>
      </c>
      <c r="F340" s="159">
        <f t="shared" si="8"/>
        <v>518.96</v>
      </c>
    </row>
    <row r="341" spans="1:6" ht="15.75" customHeight="1" x14ac:dyDescent="0.2">
      <c r="A341" s="81">
        <v>184</v>
      </c>
      <c r="B341" s="79" t="s">
        <v>554</v>
      </c>
      <c r="C341" s="81" t="s">
        <v>10</v>
      </c>
      <c r="D341" s="81">
        <v>26</v>
      </c>
      <c r="E341" s="81">
        <v>6</v>
      </c>
      <c r="F341" s="159">
        <f t="shared" si="8"/>
        <v>156</v>
      </c>
    </row>
    <row r="342" spans="1:6" ht="15.75" customHeight="1" x14ac:dyDescent="0.2">
      <c r="A342" s="81">
        <v>185</v>
      </c>
      <c r="B342" s="79" t="s">
        <v>555</v>
      </c>
      <c r="C342" s="81" t="s">
        <v>10</v>
      </c>
      <c r="D342" s="82">
        <v>3800</v>
      </c>
      <c r="E342" s="81">
        <v>0.2</v>
      </c>
      <c r="F342" s="159">
        <f t="shared" si="8"/>
        <v>760</v>
      </c>
    </row>
    <row r="343" spans="1:6" ht="23.25" customHeight="1" x14ac:dyDescent="0.2">
      <c r="A343" s="81">
        <v>186</v>
      </c>
      <c r="B343" s="79" t="s">
        <v>556</v>
      </c>
      <c r="C343" s="81" t="s">
        <v>10</v>
      </c>
      <c r="D343" s="81">
        <v>2</v>
      </c>
      <c r="E343" s="81">
        <v>106.31</v>
      </c>
      <c r="F343" s="159">
        <f t="shared" si="8"/>
        <v>212.62</v>
      </c>
    </row>
    <row r="344" spans="1:6" ht="23.25" customHeight="1" x14ac:dyDescent="0.2">
      <c r="A344" s="81">
        <v>187</v>
      </c>
      <c r="B344" s="79" t="s">
        <v>557</v>
      </c>
      <c r="C344" s="81" t="s">
        <v>10</v>
      </c>
      <c r="D344" s="81">
        <v>4</v>
      </c>
      <c r="E344" s="81">
        <v>70.739999999999995</v>
      </c>
      <c r="F344" s="159">
        <f t="shared" si="8"/>
        <v>282.95999999999998</v>
      </c>
    </row>
    <row r="345" spans="1:6" ht="15.75" customHeight="1" x14ac:dyDescent="0.2">
      <c r="A345" s="81">
        <v>188</v>
      </c>
      <c r="B345" s="79" t="s">
        <v>558</v>
      </c>
      <c r="C345" s="81" t="s">
        <v>10</v>
      </c>
      <c r="D345" s="81">
        <v>7</v>
      </c>
      <c r="E345" s="81">
        <v>3.26</v>
      </c>
      <c r="F345" s="159">
        <f t="shared" si="8"/>
        <v>22.82</v>
      </c>
    </row>
    <row r="346" spans="1:6" ht="15.75" customHeight="1" x14ac:dyDescent="0.2">
      <c r="A346" s="81">
        <v>189</v>
      </c>
      <c r="B346" s="79" t="s">
        <v>559</v>
      </c>
      <c r="C346" s="81" t="s">
        <v>10</v>
      </c>
      <c r="D346" s="81">
        <v>34</v>
      </c>
      <c r="E346" s="81">
        <v>2.83</v>
      </c>
      <c r="F346" s="159">
        <f t="shared" si="8"/>
        <v>96.22</v>
      </c>
    </row>
    <row r="347" spans="1:6" ht="15.75" customHeight="1" x14ac:dyDescent="0.2">
      <c r="A347" s="81">
        <v>190</v>
      </c>
      <c r="B347" s="79" t="s">
        <v>560</v>
      </c>
      <c r="C347" s="81" t="s">
        <v>10</v>
      </c>
      <c r="D347" s="81">
        <v>27</v>
      </c>
      <c r="E347" s="81">
        <v>2.83</v>
      </c>
      <c r="F347" s="159">
        <f t="shared" si="8"/>
        <v>76.41</v>
      </c>
    </row>
    <row r="348" spans="1:6" ht="15.75" customHeight="1" x14ac:dyDescent="0.2">
      <c r="A348" s="81">
        <v>191</v>
      </c>
      <c r="B348" s="79" t="s">
        <v>561</v>
      </c>
      <c r="C348" s="81" t="s">
        <v>10</v>
      </c>
      <c r="D348" s="81">
        <v>1</v>
      </c>
      <c r="E348" s="81">
        <v>2.59</v>
      </c>
      <c r="F348" s="159">
        <f t="shared" si="8"/>
        <v>2.59</v>
      </c>
    </row>
    <row r="349" spans="1:6" ht="15.75" customHeight="1" x14ac:dyDescent="0.2">
      <c r="A349" s="81">
        <v>192</v>
      </c>
      <c r="B349" s="79" t="s">
        <v>562</v>
      </c>
      <c r="C349" s="81" t="s">
        <v>10</v>
      </c>
      <c r="D349" s="81">
        <v>23</v>
      </c>
      <c r="E349" s="81">
        <v>2.87</v>
      </c>
      <c r="F349" s="159">
        <f t="shared" si="8"/>
        <v>66.010000000000005</v>
      </c>
    </row>
    <row r="350" spans="1:6" ht="15.75" customHeight="1" x14ac:dyDescent="0.2">
      <c r="A350" s="81">
        <v>193</v>
      </c>
      <c r="B350" s="79" t="s">
        <v>563</v>
      </c>
      <c r="C350" s="81" t="s">
        <v>10</v>
      </c>
      <c r="D350" s="81">
        <v>175</v>
      </c>
      <c r="E350" s="81">
        <v>2.83</v>
      </c>
      <c r="F350" s="159">
        <f t="shared" si="8"/>
        <v>495.25</v>
      </c>
    </row>
    <row r="351" spans="1:6" ht="15.75" customHeight="1" x14ac:dyDescent="0.2">
      <c r="A351" s="81">
        <v>194</v>
      </c>
      <c r="B351" s="79" t="s">
        <v>564</v>
      </c>
      <c r="C351" s="81" t="s">
        <v>10</v>
      </c>
      <c r="D351" s="81">
        <v>3</v>
      </c>
      <c r="E351" s="81">
        <v>2.84</v>
      </c>
      <c r="F351" s="159">
        <f t="shared" si="8"/>
        <v>8.52</v>
      </c>
    </row>
    <row r="352" spans="1:6" ht="15.75" customHeight="1" x14ac:dyDescent="0.2">
      <c r="A352" s="81">
        <v>195</v>
      </c>
      <c r="B352" s="79" t="s">
        <v>565</v>
      </c>
      <c r="C352" s="81" t="s">
        <v>10</v>
      </c>
      <c r="D352" s="81">
        <v>108</v>
      </c>
      <c r="E352" s="81">
        <v>3.26</v>
      </c>
      <c r="F352" s="159">
        <f t="shared" si="8"/>
        <v>352.08</v>
      </c>
    </row>
    <row r="353" spans="1:6" ht="15.75" customHeight="1" x14ac:dyDescent="0.2">
      <c r="A353" s="81">
        <v>196</v>
      </c>
      <c r="B353" s="79" t="s">
        <v>566</v>
      </c>
      <c r="C353" s="81" t="s">
        <v>10</v>
      </c>
      <c r="D353" s="81">
        <v>35</v>
      </c>
      <c r="E353" s="81">
        <v>3.22</v>
      </c>
      <c r="F353" s="159">
        <f t="shared" si="8"/>
        <v>112.7</v>
      </c>
    </row>
    <row r="354" spans="1:6" ht="15.75" customHeight="1" x14ac:dyDescent="0.2">
      <c r="A354" s="81">
        <v>197</v>
      </c>
      <c r="B354" s="79" t="s">
        <v>567</v>
      </c>
      <c r="C354" s="81" t="s">
        <v>10</v>
      </c>
      <c r="D354" s="81">
        <v>22</v>
      </c>
      <c r="E354" s="81">
        <v>3.25</v>
      </c>
      <c r="F354" s="159">
        <f t="shared" si="8"/>
        <v>71.5</v>
      </c>
    </row>
    <row r="355" spans="1:6" ht="15.75" customHeight="1" x14ac:dyDescent="0.2">
      <c r="A355" s="81">
        <v>198</v>
      </c>
      <c r="B355" s="79" t="s">
        <v>568</v>
      </c>
      <c r="C355" s="81" t="s">
        <v>10</v>
      </c>
      <c r="D355" s="81">
        <v>50</v>
      </c>
      <c r="E355" s="81">
        <v>3.28</v>
      </c>
      <c r="F355" s="159">
        <f t="shared" si="8"/>
        <v>164</v>
      </c>
    </row>
    <row r="356" spans="1:6" ht="15.75" customHeight="1" x14ac:dyDescent="0.2">
      <c r="A356" s="81">
        <v>199</v>
      </c>
      <c r="B356" s="79" t="s">
        <v>569</v>
      </c>
      <c r="C356" s="81" t="s">
        <v>10</v>
      </c>
      <c r="D356" s="81">
        <v>13</v>
      </c>
      <c r="E356" s="81">
        <v>3.26</v>
      </c>
      <c r="F356" s="159">
        <f t="shared" si="8"/>
        <v>42.379999999999995</v>
      </c>
    </row>
    <row r="357" spans="1:6" ht="15.75" customHeight="1" x14ac:dyDescent="0.2">
      <c r="A357" s="81">
        <v>200</v>
      </c>
      <c r="B357" s="79" t="s">
        <v>570</v>
      </c>
      <c r="C357" s="81" t="s">
        <v>10</v>
      </c>
      <c r="D357" s="81">
        <v>23</v>
      </c>
      <c r="E357" s="81">
        <v>5.78</v>
      </c>
      <c r="F357" s="159">
        <f t="shared" si="8"/>
        <v>132.94</v>
      </c>
    </row>
    <row r="358" spans="1:6" ht="15.75" customHeight="1" x14ac:dyDescent="0.2">
      <c r="A358" s="81">
        <v>201</v>
      </c>
      <c r="B358" s="79" t="s">
        <v>571</v>
      </c>
      <c r="C358" s="81" t="s">
        <v>10</v>
      </c>
      <c r="D358" s="81">
        <v>17</v>
      </c>
      <c r="E358" s="81">
        <v>11.25</v>
      </c>
      <c r="F358" s="159">
        <f t="shared" ref="F358:F421" si="9">E358*D358</f>
        <v>191.25</v>
      </c>
    </row>
    <row r="359" spans="1:6" ht="15.75" customHeight="1" x14ac:dyDescent="0.2">
      <c r="A359" s="81">
        <v>202</v>
      </c>
      <c r="B359" s="79" t="s">
        <v>572</v>
      </c>
      <c r="C359" s="81" t="s">
        <v>10</v>
      </c>
      <c r="D359" s="81">
        <v>83</v>
      </c>
      <c r="E359" s="81">
        <v>5.78</v>
      </c>
      <c r="F359" s="159">
        <f t="shared" si="9"/>
        <v>479.74</v>
      </c>
    </row>
    <row r="360" spans="1:6" ht="15.75" customHeight="1" x14ac:dyDescent="0.2">
      <c r="A360" s="81">
        <v>203</v>
      </c>
      <c r="B360" s="79" t="s">
        <v>573</v>
      </c>
      <c r="C360" s="81" t="s">
        <v>10</v>
      </c>
      <c r="D360" s="81">
        <v>35</v>
      </c>
      <c r="E360" s="81">
        <v>5.78</v>
      </c>
      <c r="F360" s="159">
        <f t="shared" si="9"/>
        <v>202.3</v>
      </c>
    </row>
    <row r="361" spans="1:6" ht="15.75" customHeight="1" x14ac:dyDescent="0.2">
      <c r="A361" s="81">
        <v>204</v>
      </c>
      <c r="B361" s="79" t="s">
        <v>574</v>
      </c>
      <c r="C361" s="81" t="s">
        <v>10</v>
      </c>
      <c r="D361" s="81">
        <v>66</v>
      </c>
      <c r="E361" s="81">
        <v>5.78</v>
      </c>
      <c r="F361" s="159">
        <f t="shared" si="9"/>
        <v>381.48</v>
      </c>
    </row>
    <row r="362" spans="1:6" ht="15.75" customHeight="1" x14ac:dyDescent="0.2">
      <c r="A362" s="81">
        <v>205</v>
      </c>
      <c r="B362" s="79" t="s">
        <v>575</v>
      </c>
      <c r="C362" s="81" t="s">
        <v>10</v>
      </c>
      <c r="D362" s="81">
        <v>22</v>
      </c>
      <c r="E362" s="81">
        <v>5.78</v>
      </c>
      <c r="F362" s="159">
        <f t="shared" si="9"/>
        <v>127.16000000000001</v>
      </c>
    </row>
    <row r="363" spans="1:6" ht="15.75" customHeight="1" x14ac:dyDescent="0.2">
      <c r="A363" s="81">
        <v>206</v>
      </c>
      <c r="B363" s="79" t="s">
        <v>576</v>
      </c>
      <c r="C363" s="81" t="s">
        <v>10</v>
      </c>
      <c r="D363" s="81">
        <v>47</v>
      </c>
      <c r="E363" s="81">
        <v>5.78</v>
      </c>
      <c r="F363" s="159">
        <f t="shared" si="9"/>
        <v>271.66000000000003</v>
      </c>
    </row>
    <row r="364" spans="1:6" ht="15.75" customHeight="1" x14ac:dyDescent="0.2">
      <c r="A364" s="81">
        <v>207</v>
      </c>
      <c r="B364" s="79" t="s">
        <v>577</v>
      </c>
      <c r="C364" s="81" t="s">
        <v>10</v>
      </c>
      <c r="D364" s="81">
        <v>22</v>
      </c>
      <c r="E364" s="81">
        <v>5.78</v>
      </c>
      <c r="F364" s="159">
        <f t="shared" si="9"/>
        <v>127.16000000000001</v>
      </c>
    </row>
    <row r="365" spans="1:6" ht="15.75" customHeight="1" x14ac:dyDescent="0.2">
      <c r="A365" s="81">
        <v>208</v>
      </c>
      <c r="B365" s="79" t="s">
        <v>578</v>
      </c>
      <c r="C365" s="81" t="s">
        <v>10</v>
      </c>
      <c r="D365" s="81">
        <v>70</v>
      </c>
      <c r="E365" s="81">
        <v>5.78</v>
      </c>
      <c r="F365" s="159">
        <f t="shared" si="9"/>
        <v>404.6</v>
      </c>
    </row>
    <row r="366" spans="1:6" ht="15.75" customHeight="1" x14ac:dyDescent="0.2">
      <c r="A366" s="81">
        <v>209</v>
      </c>
      <c r="B366" s="79" t="s">
        <v>579</v>
      </c>
      <c r="C366" s="81" t="s">
        <v>10</v>
      </c>
      <c r="D366" s="81">
        <v>15</v>
      </c>
      <c r="E366" s="81">
        <v>5.78</v>
      </c>
      <c r="F366" s="159">
        <f t="shared" si="9"/>
        <v>86.7</v>
      </c>
    </row>
    <row r="367" spans="1:6" ht="15.75" customHeight="1" x14ac:dyDescent="0.2">
      <c r="A367" s="81">
        <v>210</v>
      </c>
      <c r="B367" s="79" t="s">
        <v>580</v>
      </c>
      <c r="C367" s="81" t="s">
        <v>10</v>
      </c>
      <c r="D367" s="81">
        <v>29</v>
      </c>
      <c r="E367" s="81">
        <v>5.78</v>
      </c>
      <c r="F367" s="159">
        <f t="shared" si="9"/>
        <v>167.62</v>
      </c>
    </row>
    <row r="368" spans="1:6" ht="15.75" customHeight="1" x14ac:dyDescent="0.2">
      <c r="A368" s="81">
        <v>211</v>
      </c>
      <c r="B368" s="79" t="s">
        <v>581</v>
      </c>
      <c r="C368" s="81" t="s">
        <v>10</v>
      </c>
      <c r="D368" s="81">
        <v>85</v>
      </c>
      <c r="E368" s="81">
        <v>5.78</v>
      </c>
      <c r="F368" s="159">
        <f t="shared" si="9"/>
        <v>491.3</v>
      </c>
    </row>
    <row r="369" spans="1:6" ht="15.75" customHeight="1" x14ac:dyDescent="0.2">
      <c r="A369" s="81">
        <v>212</v>
      </c>
      <c r="B369" s="79" t="s">
        <v>582</v>
      </c>
      <c r="C369" s="81" t="s">
        <v>10</v>
      </c>
      <c r="D369" s="81">
        <v>19</v>
      </c>
      <c r="E369" s="81">
        <v>5.78</v>
      </c>
      <c r="F369" s="159">
        <f t="shared" si="9"/>
        <v>109.82000000000001</v>
      </c>
    </row>
    <row r="370" spans="1:6" ht="15.75" customHeight="1" x14ac:dyDescent="0.2">
      <c r="A370" s="81">
        <v>213</v>
      </c>
      <c r="B370" s="79" t="s">
        <v>583</v>
      </c>
      <c r="C370" s="81" t="s">
        <v>10</v>
      </c>
      <c r="D370" s="81">
        <v>18</v>
      </c>
      <c r="E370" s="81">
        <v>5.78</v>
      </c>
      <c r="F370" s="159">
        <f t="shared" si="9"/>
        <v>104.04</v>
      </c>
    </row>
    <row r="371" spans="1:6" ht="15.75" customHeight="1" x14ac:dyDescent="0.2">
      <c r="A371" s="81">
        <v>214</v>
      </c>
      <c r="B371" s="79" t="s">
        <v>584</v>
      </c>
      <c r="C371" s="81" t="s">
        <v>10</v>
      </c>
      <c r="D371" s="81">
        <v>13</v>
      </c>
      <c r="E371" s="81">
        <v>3.26</v>
      </c>
      <c r="F371" s="159">
        <f t="shared" si="9"/>
        <v>42.379999999999995</v>
      </c>
    </row>
    <row r="372" spans="1:6" ht="15.75" customHeight="1" x14ac:dyDescent="0.2">
      <c r="A372" s="81">
        <v>215</v>
      </c>
      <c r="B372" s="79" t="s">
        <v>585</v>
      </c>
      <c r="C372" s="81" t="s">
        <v>10</v>
      </c>
      <c r="D372" s="81">
        <v>31</v>
      </c>
      <c r="E372" s="81">
        <v>3.26</v>
      </c>
      <c r="F372" s="159">
        <f t="shared" si="9"/>
        <v>101.05999999999999</v>
      </c>
    </row>
    <row r="373" spans="1:6" ht="15.75" customHeight="1" x14ac:dyDescent="0.2">
      <c r="A373" s="81">
        <v>216</v>
      </c>
      <c r="B373" s="79" t="s">
        <v>586</v>
      </c>
      <c r="C373" s="81" t="s">
        <v>10</v>
      </c>
      <c r="D373" s="81">
        <v>22</v>
      </c>
      <c r="E373" s="81">
        <v>2.83</v>
      </c>
      <c r="F373" s="159">
        <f t="shared" si="9"/>
        <v>62.260000000000005</v>
      </c>
    </row>
    <row r="374" spans="1:6" ht="15.75" customHeight="1" x14ac:dyDescent="0.2">
      <c r="A374" s="81">
        <v>217</v>
      </c>
      <c r="B374" s="79" t="s">
        <v>587</v>
      </c>
      <c r="C374" s="81" t="s">
        <v>10</v>
      </c>
      <c r="D374" s="81">
        <v>27</v>
      </c>
      <c r="E374" s="81">
        <v>2.84</v>
      </c>
      <c r="F374" s="159">
        <f t="shared" si="9"/>
        <v>76.679999999999993</v>
      </c>
    </row>
    <row r="375" spans="1:6" ht="15.75" customHeight="1" x14ac:dyDescent="0.2">
      <c r="A375" s="81">
        <v>218</v>
      </c>
      <c r="B375" s="79" t="s">
        <v>588</v>
      </c>
      <c r="C375" s="81" t="s">
        <v>10</v>
      </c>
      <c r="D375" s="81">
        <v>23</v>
      </c>
      <c r="E375" s="81">
        <v>2.87</v>
      </c>
      <c r="F375" s="159">
        <f t="shared" si="9"/>
        <v>66.010000000000005</v>
      </c>
    </row>
    <row r="376" spans="1:6" ht="15.75" customHeight="1" x14ac:dyDescent="0.2">
      <c r="A376" s="81">
        <v>219</v>
      </c>
      <c r="B376" s="79" t="s">
        <v>589</v>
      </c>
      <c r="C376" s="81" t="s">
        <v>10</v>
      </c>
      <c r="D376" s="81">
        <v>1</v>
      </c>
      <c r="E376" s="81">
        <v>2.82</v>
      </c>
      <c r="F376" s="159">
        <f t="shared" si="9"/>
        <v>2.82</v>
      </c>
    </row>
    <row r="377" spans="1:6" ht="15.75" customHeight="1" x14ac:dyDescent="0.2">
      <c r="A377" s="81">
        <v>220</v>
      </c>
      <c r="B377" s="79" t="s">
        <v>590</v>
      </c>
      <c r="C377" s="81" t="s">
        <v>10</v>
      </c>
      <c r="D377" s="81">
        <v>103</v>
      </c>
      <c r="E377" s="81">
        <v>3.26</v>
      </c>
      <c r="F377" s="159">
        <f t="shared" si="9"/>
        <v>335.78</v>
      </c>
    </row>
    <row r="378" spans="1:6" ht="15.75" customHeight="1" x14ac:dyDescent="0.2">
      <c r="A378" s="81">
        <v>221</v>
      </c>
      <c r="B378" s="79" t="s">
        <v>591</v>
      </c>
      <c r="C378" s="81" t="s">
        <v>10</v>
      </c>
      <c r="D378" s="81">
        <v>34</v>
      </c>
      <c r="E378" s="81">
        <v>3.22</v>
      </c>
      <c r="F378" s="159">
        <f t="shared" si="9"/>
        <v>109.48</v>
      </c>
    </row>
    <row r="379" spans="1:6" ht="15.75" customHeight="1" x14ac:dyDescent="0.2">
      <c r="A379" s="81">
        <v>222</v>
      </c>
      <c r="B379" s="79" t="s">
        <v>592</v>
      </c>
      <c r="C379" s="81" t="s">
        <v>10</v>
      </c>
      <c r="D379" s="81">
        <v>23</v>
      </c>
      <c r="E379" s="81">
        <v>3.25</v>
      </c>
      <c r="F379" s="159">
        <f t="shared" si="9"/>
        <v>74.75</v>
      </c>
    </row>
    <row r="380" spans="1:6" ht="15.75" customHeight="1" x14ac:dyDescent="0.2">
      <c r="A380" s="81">
        <v>223</v>
      </c>
      <c r="B380" s="79" t="s">
        <v>593</v>
      </c>
      <c r="C380" s="81" t="s">
        <v>10</v>
      </c>
      <c r="D380" s="81">
        <v>50</v>
      </c>
      <c r="E380" s="81">
        <v>3.28</v>
      </c>
      <c r="F380" s="159">
        <f t="shared" si="9"/>
        <v>164</v>
      </c>
    </row>
    <row r="381" spans="1:6" ht="15.75" customHeight="1" x14ac:dyDescent="0.2">
      <c r="A381" s="81">
        <v>224</v>
      </c>
      <c r="B381" s="79" t="s">
        <v>594</v>
      </c>
      <c r="C381" s="81" t="s">
        <v>10</v>
      </c>
      <c r="D381" s="81">
        <v>45</v>
      </c>
      <c r="E381" s="81">
        <v>3.08</v>
      </c>
      <c r="F381" s="159">
        <f t="shared" si="9"/>
        <v>138.6</v>
      </c>
    </row>
    <row r="382" spans="1:6" ht="15.75" customHeight="1" x14ac:dyDescent="0.2">
      <c r="A382" s="81">
        <v>225</v>
      </c>
      <c r="B382" s="79" t="s">
        <v>595</v>
      </c>
      <c r="C382" s="81" t="s">
        <v>10</v>
      </c>
      <c r="D382" s="81">
        <v>8</v>
      </c>
      <c r="E382" s="81">
        <v>5.78</v>
      </c>
      <c r="F382" s="159">
        <f t="shared" si="9"/>
        <v>46.24</v>
      </c>
    </row>
    <row r="383" spans="1:6" ht="15.75" customHeight="1" x14ac:dyDescent="0.2">
      <c r="A383" s="81">
        <v>226</v>
      </c>
      <c r="B383" s="79" t="s">
        <v>596</v>
      </c>
      <c r="C383" s="81" t="s">
        <v>10</v>
      </c>
      <c r="D383" s="81">
        <v>17</v>
      </c>
      <c r="E383" s="81">
        <v>11.25</v>
      </c>
      <c r="F383" s="159">
        <f t="shared" si="9"/>
        <v>191.25</v>
      </c>
    </row>
    <row r="384" spans="1:6" ht="15.75" customHeight="1" x14ac:dyDescent="0.2">
      <c r="A384" s="81">
        <v>227</v>
      </c>
      <c r="B384" s="79" t="s">
        <v>597</v>
      </c>
      <c r="C384" s="81" t="s">
        <v>10</v>
      </c>
      <c r="D384" s="81">
        <v>79</v>
      </c>
      <c r="E384" s="81">
        <v>5.78</v>
      </c>
      <c r="F384" s="159">
        <f t="shared" si="9"/>
        <v>456.62</v>
      </c>
    </row>
    <row r="385" spans="1:6" ht="15.75" customHeight="1" x14ac:dyDescent="0.2">
      <c r="A385" s="81">
        <v>228</v>
      </c>
      <c r="B385" s="79" t="s">
        <v>598</v>
      </c>
      <c r="C385" s="81" t="s">
        <v>10</v>
      </c>
      <c r="D385" s="81">
        <v>35</v>
      </c>
      <c r="E385" s="81">
        <v>5.78</v>
      </c>
      <c r="F385" s="159">
        <f t="shared" si="9"/>
        <v>202.3</v>
      </c>
    </row>
    <row r="386" spans="1:6" ht="15.75" customHeight="1" x14ac:dyDescent="0.2">
      <c r="A386" s="81">
        <v>229</v>
      </c>
      <c r="B386" s="79" t="s">
        <v>599</v>
      </c>
      <c r="C386" s="81" t="s">
        <v>10</v>
      </c>
      <c r="D386" s="81">
        <v>65</v>
      </c>
      <c r="E386" s="81">
        <v>5.78</v>
      </c>
      <c r="F386" s="159">
        <f t="shared" si="9"/>
        <v>375.7</v>
      </c>
    </row>
    <row r="387" spans="1:6" ht="15.75" customHeight="1" x14ac:dyDescent="0.2">
      <c r="A387" s="81">
        <v>230</v>
      </c>
      <c r="B387" s="79" t="s">
        <v>600</v>
      </c>
      <c r="C387" s="81" t="s">
        <v>10</v>
      </c>
      <c r="D387" s="81">
        <v>47</v>
      </c>
      <c r="E387" s="81">
        <v>5.78</v>
      </c>
      <c r="F387" s="159">
        <f t="shared" si="9"/>
        <v>271.66000000000003</v>
      </c>
    </row>
    <row r="388" spans="1:6" ht="15.75" customHeight="1" x14ac:dyDescent="0.2">
      <c r="A388" s="81">
        <v>231</v>
      </c>
      <c r="B388" s="79" t="s">
        <v>601</v>
      </c>
      <c r="C388" s="81" t="s">
        <v>10</v>
      </c>
      <c r="D388" s="81">
        <v>44</v>
      </c>
      <c r="E388" s="81">
        <v>5.78</v>
      </c>
      <c r="F388" s="159">
        <f t="shared" si="9"/>
        <v>254.32000000000002</v>
      </c>
    </row>
    <row r="389" spans="1:6" ht="15.75" customHeight="1" x14ac:dyDescent="0.2">
      <c r="A389" s="81">
        <v>232</v>
      </c>
      <c r="B389" s="79" t="s">
        <v>602</v>
      </c>
      <c r="C389" s="81" t="s">
        <v>10</v>
      </c>
      <c r="D389" s="81">
        <v>23</v>
      </c>
      <c r="E389" s="81">
        <v>5.78</v>
      </c>
      <c r="F389" s="159">
        <f t="shared" si="9"/>
        <v>132.94</v>
      </c>
    </row>
    <row r="390" spans="1:6" ht="15.75" customHeight="1" x14ac:dyDescent="0.2">
      <c r="A390" s="81">
        <v>233</v>
      </c>
      <c r="B390" s="79" t="s">
        <v>603</v>
      </c>
      <c r="C390" s="81" t="s">
        <v>10</v>
      </c>
      <c r="D390" s="81">
        <v>75</v>
      </c>
      <c r="E390" s="81">
        <v>5.78</v>
      </c>
      <c r="F390" s="159">
        <f t="shared" si="9"/>
        <v>433.5</v>
      </c>
    </row>
    <row r="391" spans="1:6" ht="15.75" customHeight="1" x14ac:dyDescent="0.2">
      <c r="A391" s="81">
        <v>234</v>
      </c>
      <c r="B391" s="79" t="s">
        <v>604</v>
      </c>
      <c r="C391" s="81" t="s">
        <v>10</v>
      </c>
      <c r="D391" s="81">
        <v>15</v>
      </c>
      <c r="E391" s="81">
        <v>5.78</v>
      </c>
      <c r="F391" s="159">
        <f t="shared" si="9"/>
        <v>86.7</v>
      </c>
    </row>
    <row r="392" spans="1:6" ht="15.75" customHeight="1" x14ac:dyDescent="0.2">
      <c r="A392" s="81">
        <v>235</v>
      </c>
      <c r="B392" s="79" t="s">
        <v>605</v>
      </c>
      <c r="C392" s="81" t="s">
        <v>10</v>
      </c>
      <c r="D392" s="81">
        <v>29</v>
      </c>
      <c r="E392" s="81">
        <v>5.78</v>
      </c>
      <c r="F392" s="159">
        <f t="shared" si="9"/>
        <v>167.62</v>
      </c>
    </row>
    <row r="393" spans="1:6" ht="15.75" customHeight="1" x14ac:dyDescent="0.2">
      <c r="A393" s="81">
        <v>236</v>
      </c>
      <c r="B393" s="79" t="s">
        <v>606</v>
      </c>
      <c r="C393" s="81" t="s">
        <v>10</v>
      </c>
      <c r="D393" s="81">
        <v>85</v>
      </c>
      <c r="E393" s="81">
        <v>5.78</v>
      </c>
      <c r="F393" s="159">
        <f t="shared" si="9"/>
        <v>491.3</v>
      </c>
    </row>
    <row r="394" spans="1:6" ht="15.75" customHeight="1" x14ac:dyDescent="0.2">
      <c r="A394" s="81">
        <v>237</v>
      </c>
      <c r="B394" s="79" t="s">
        <v>607</v>
      </c>
      <c r="C394" s="81" t="s">
        <v>10</v>
      </c>
      <c r="D394" s="81">
        <v>19</v>
      </c>
      <c r="E394" s="81">
        <v>5.78</v>
      </c>
      <c r="F394" s="159">
        <f t="shared" si="9"/>
        <v>109.82000000000001</v>
      </c>
    </row>
    <row r="395" spans="1:6" ht="15.75" customHeight="1" x14ac:dyDescent="0.2">
      <c r="A395" s="81">
        <v>238</v>
      </c>
      <c r="B395" s="79" t="s">
        <v>608</v>
      </c>
      <c r="C395" s="81" t="s">
        <v>10</v>
      </c>
      <c r="D395" s="81">
        <v>17</v>
      </c>
      <c r="E395" s="81">
        <v>5.78</v>
      </c>
      <c r="F395" s="159">
        <f t="shared" si="9"/>
        <v>98.26</v>
      </c>
    </row>
    <row r="396" spans="1:6" ht="15.75" customHeight="1" x14ac:dyDescent="0.2">
      <c r="A396" s="81">
        <v>239</v>
      </c>
      <c r="B396" s="79" t="s">
        <v>609</v>
      </c>
      <c r="C396" s="81" t="s">
        <v>10</v>
      </c>
      <c r="D396" s="81">
        <v>43</v>
      </c>
      <c r="E396" s="81">
        <v>1.33</v>
      </c>
      <c r="F396" s="159">
        <f t="shared" si="9"/>
        <v>57.190000000000005</v>
      </c>
    </row>
    <row r="397" spans="1:6" ht="15.75" customHeight="1" x14ac:dyDescent="0.2">
      <c r="A397" s="81">
        <v>240</v>
      </c>
      <c r="B397" s="79" t="s">
        <v>610</v>
      </c>
      <c r="C397" s="81" t="s">
        <v>10</v>
      </c>
      <c r="D397" s="82">
        <v>3250</v>
      </c>
      <c r="E397" s="81">
        <v>1.1100000000000001</v>
      </c>
      <c r="F397" s="159">
        <f t="shared" si="9"/>
        <v>3607.5000000000005</v>
      </c>
    </row>
    <row r="398" spans="1:6" ht="15.75" customHeight="1" x14ac:dyDescent="0.2">
      <c r="A398" s="81">
        <v>241</v>
      </c>
      <c r="B398" s="79" t="s">
        <v>611</v>
      </c>
      <c r="C398" s="81" t="s">
        <v>10</v>
      </c>
      <c r="D398" s="81">
        <v>4</v>
      </c>
      <c r="E398" s="81">
        <v>1965</v>
      </c>
      <c r="F398" s="159">
        <f t="shared" si="9"/>
        <v>7860</v>
      </c>
    </row>
    <row r="399" spans="1:6" ht="15.75" customHeight="1" x14ac:dyDescent="0.2">
      <c r="A399" s="81">
        <v>242</v>
      </c>
      <c r="B399" s="79" t="s">
        <v>612</v>
      </c>
      <c r="C399" s="81" t="s">
        <v>10</v>
      </c>
      <c r="D399" s="81">
        <v>6</v>
      </c>
      <c r="E399" s="81">
        <v>185.42</v>
      </c>
      <c r="F399" s="159">
        <f t="shared" si="9"/>
        <v>1112.52</v>
      </c>
    </row>
    <row r="400" spans="1:6" ht="15.75" customHeight="1" x14ac:dyDescent="0.2">
      <c r="A400" s="81">
        <v>243</v>
      </c>
      <c r="B400" s="79" t="s">
        <v>613</v>
      </c>
      <c r="C400" s="81" t="s">
        <v>10</v>
      </c>
      <c r="D400" s="81">
        <v>3</v>
      </c>
      <c r="E400" s="81">
        <v>55.43</v>
      </c>
      <c r="F400" s="159">
        <f t="shared" si="9"/>
        <v>166.29</v>
      </c>
    </row>
    <row r="401" spans="1:6" x14ac:dyDescent="0.2">
      <c r="A401" s="81">
        <v>244</v>
      </c>
      <c r="B401" s="79" t="s">
        <v>614</v>
      </c>
      <c r="C401" s="81" t="s">
        <v>13</v>
      </c>
      <c r="D401" s="81">
        <v>88</v>
      </c>
      <c r="E401" s="81">
        <v>394.58</v>
      </c>
      <c r="F401" s="159">
        <f t="shared" si="9"/>
        <v>34723.040000000001</v>
      </c>
    </row>
    <row r="402" spans="1:6" ht="15.75" customHeight="1" x14ac:dyDescent="0.2">
      <c r="A402" s="81">
        <v>245</v>
      </c>
      <c r="B402" s="79" t="s">
        <v>615</v>
      </c>
      <c r="C402" s="81" t="s">
        <v>10</v>
      </c>
      <c r="D402" s="81">
        <v>52</v>
      </c>
      <c r="E402" s="81">
        <v>18.920000000000002</v>
      </c>
      <c r="F402" s="159">
        <f t="shared" si="9"/>
        <v>983.84000000000015</v>
      </c>
    </row>
    <row r="403" spans="1:6" ht="15.75" customHeight="1" x14ac:dyDescent="0.2">
      <c r="A403" s="81">
        <v>246</v>
      </c>
      <c r="B403" s="79" t="s">
        <v>616</v>
      </c>
      <c r="C403" s="81" t="s">
        <v>10</v>
      </c>
      <c r="D403" s="81">
        <v>20</v>
      </c>
      <c r="E403" s="81">
        <v>37.81</v>
      </c>
      <c r="F403" s="159">
        <f t="shared" si="9"/>
        <v>756.2</v>
      </c>
    </row>
    <row r="404" spans="1:6" ht="15.75" customHeight="1" x14ac:dyDescent="0.2">
      <c r="A404" s="81">
        <v>247</v>
      </c>
      <c r="B404" s="79" t="s">
        <v>617</v>
      </c>
      <c r="C404" s="81" t="s">
        <v>10</v>
      </c>
      <c r="D404" s="81">
        <v>15</v>
      </c>
      <c r="E404" s="81">
        <v>1234.2</v>
      </c>
      <c r="F404" s="159">
        <f t="shared" si="9"/>
        <v>18513</v>
      </c>
    </row>
    <row r="405" spans="1:6" ht="15.75" customHeight="1" x14ac:dyDescent="0.2">
      <c r="A405" s="81">
        <v>248</v>
      </c>
      <c r="B405" s="79" t="s">
        <v>618</v>
      </c>
      <c r="C405" s="81" t="s">
        <v>10</v>
      </c>
      <c r="D405" s="81">
        <v>5</v>
      </c>
      <c r="E405" s="81">
        <v>2313.38</v>
      </c>
      <c r="F405" s="159">
        <f t="shared" si="9"/>
        <v>11566.900000000001</v>
      </c>
    </row>
    <row r="406" spans="1:6" x14ac:dyDescent="0.2">
      <c r="A406" s="81">
        <v>249</v>
      </c>
      <c r="B406" s="79" t="s">
        <v>619</v>
      </c>
      <c r="C406" s="81" t="s">
        <v>10</v>
      </c>
      <c r="D406" s="81">
        <v>48</v>
      </c>
      <c r="E406" s="81">
        <v>1127.1300000000001</v>
      </c>
      <c r="F406" s="159">
        <f t="shared" si="9"/>
        <v>54102.240000000005</v>
      </c>
    </row>
    <row r="407" spans="1:6" ht="15.75" customHeight="1" x14ac:dyDescent="0.2">
      <c r="A407" s="81">
        <v>250</v>
      </c>
      <c r="B407" s="79" t="s">
        <v>620</v>
      </c>
      <c r="C407" s="81" t="s">
        <v>10</v>
      </c>
      <c r="D407" s="81">
        <v>10</v>
      </c>
      <c r="E407" s="81">
        <v>825.93</v>
      </c>
      <c r="F407" s="159">
        <f t="shared" si="9"/>
        <v>8259.2999999999993</v>
      </c>
    </row>
    <row r="408" spans="1:6" ht="15.75" customHeight="1" x14ac:dyDescent="0.2">
      <c r="A408" s="81">
        <v>251</v>
      </c>
      <c r="B408" s="79" t="s">
        <v>621</v>
      </c>
      <c r="C408" s="81" t="s">
        <v>10</v>
      </c>
      <c r="D408" s="81">
        <v>2</v>
      </c>
      <c r="E408" s="81">
        <v>1386.09</v>
      </c>
      <c r="F408" s="159">
        <f t="shared" si="9"/>
        <v>2772.18</v>
      </c>
    </row>
    <row r="409" spans="1:6" ht="15.75" customHeight="1" x14ac:dyDescent="0.2">
      <c r="A409" s="81">
        <v>252</v>
      </c>
      <c r="B409" s="79" t="s">
        <v>622</v>
      </c>
      <c r="C409" s="81" t="s">
        <v>10</v>
      </c>
      <c r="D409" s="81">
        <v>1</v>
      </c>
      <c r="E409" s="81">
        <v>2967.3</v>
      </c>
      <c r="F409" s="159">
        <f t="shared" si="9"/>
        <v>2967.3</v>
      </c>
    </row>
    <row r="410" spans="1:6" ht="25.5" x14ac:dyDescent="0.2">
      <c r="A410" s="81">
        <v>253</v>
      </c>
      <c r="B410" s="79" t="s">
        <v>623</v>
      </c>
      <c r="C410" s="81" t="s">
        <v>10</v>
      </c>
      <c r="D410" s="81">
        <v>70</v>
      </c>
      <c r="E410" s="81">
        <v>2679.65</v>
      </c>
      <c r="F410" s="159">
        <f t="shared" si="9"/>
        <v>187575.5</v>
      </c>
    </row>
    <row r="411" spans="1:6" ht="15.75" customHeight="1" x14ac:dyDescent="0.2">
      <c r="A411" s="81">
        <v>254</v>
      </c>
      <c r="B411" s="79" t="s">
        <v>624</v>
      </c>
      <c r="C411" s="81" t="s">
        <v>10</v>
      </c>
      <c r="D411" s="81">
        <v>2</v>
      </c>
      <c r="E411" s="81">
        <v>529.41</v>
      </c>
      <c r="F411" s="159">
        <f t="shared" si="9"/>
        <v>1058.82</v>
      </c>
    </row>
    <row r="412" spans="1:6" ht="15.75" customHeight="1" x14ac:dyDescent="0.2">
      <c r="A412" s="81">
        <v>255</v>
      </c>
      <c r="B412" s="79" t="s">
        <v>625</v>
      </c>
      <c r="C412" s="81" t="s">
        <v>10</v>
      </c>
      <c r="D412" s="81">
        <v>4</v>
      </c>
      <c r="E412" s="81">
        <v>1344.75</v>
      </c>
      <c r="F412" s="159">
        <f t="shared" si="9"/>
        <v>5379</v>
      </c>
    </row>
    <row r="413" spans="1:6" ht="15.75" customHeight="1" x14ac:dyDescent="0.2">
      <c r="A413" s="81">
        <v>256</v>
      </c>
      <c r="B413" s="79" t="s">
        <v>626</v>
      </c>
      <c r="C413" s="81" t="s">
        <v>10</v>
      </c>
      <c r="D413" s="81">
        <v>6</v>
      </c>
      <c r="E413" s="81">
        <v>1608.38</v>
      </c>
      <c r="F413" s="159">
        <f t="shared" si="9"/>
        <v>9650.2800000000007</v>
      </c>
    </row>
    <row r="414" spans="1:6" x14ac:dyDescent="0.2">
      <c r="A414" s="81">
        <v>257</v>
      </c>
      <c r="B414" s="79" t="s">
        <v>627</v>
      </c>
      <c r="C414" s="81" t="s">
        <v>10</v>
      </c>
      <c r="D414" s="81">
        <v>30</v>
      </c>
      <c r="E414" s="81">
        <v>1903.14</v>
      </c>
      <c r="F414" s="159">
        <f t="shared" si="9"/>
        <v>57094.200000000004</v>
      </c>
    </row>
    <row r="415" spans="1:6" ht="15.75" customHeight="1" x14ac:dyDescent="0.2">
      <c r="A415" s="81">
        <v>258</v>
      </c>
      <c r="B415" s="79" t="s">
        <v>628</v>
      </c>
      <c r="C415" s="81" t="s">
        <v>10</v>
      </c>
      <c r="D415" s="81">
        <v>3</v>
      </c>
      <c r="E415" s="81">
        <v>1387.94</v>
      </c>
      <c r="F415" s="159">
        <f t="shared" si="9"/>
        <v>4163.82</v>
      </c>
    </row>
    <row r="416" spans="1:6" ht="15.75" customHeight="1" x14ac:dyDescent="0.2">
      <c r="A416" s="81">
        <v>259</v>
      </c>
      <c r="B416" s="79" t="s">
        <v>629</v>
      </c>
      <c r="C416" s="81" t="s">
        <v>10</v>
      </c>
      <c r="D416" s="81">
        <v>2</v>
      </c>
      <c r="E416" s="81">
        <v>1426.76</v>
      </c>
      <c r="F416" s="159">
        <f t="shared" si="9"/>
        <v>2853.52</v>
      </c>
    </row>
    <row r="417" spans="1:6" ht="25.5" x14ac:dyDescent="0.2">
      <c r="A417" s="81">
        <v>260</v>
      </c>
      <c r="B417" s="79" t="s">
        <v>630</v>
      </c>
      <c r="C417" s="81" t="s">
        <v>10</v>
      </c>
      <c r="D417" s="81">
        <v>59</v>
      </c>
      <c r="E417" s="81">
        <v>1009.13</v>
      </c>
      <c r="F417" s="159">
        <f t="shared" si="9"/>
        <v>59538.67</v>
      </c>
    </row>
    <row r="418" spans="1:6" ht="15.75" customHeight="1" x14ac:dyDescent="0.2">
      <c r="A418" s="81">
        <v>261</v>
      </c>
      <c r="B418" s="79" t="s">
        <v>631</v>
      </c>
      <c r="C418" s="81" t="s">
        <v>10</v>
      </c>
      <c r="D418" s="81">
        <v>9</v>
      </c>
      <c r="E418" s="81">
        <v>21.79</v>
      </c>
      <c r="F418" s="159">
        <f t="shared" si="9"/>
        <v>196.10999999999999</v>
      </c>
    </row>
    <row r="419" spans="1:6" ht="15.75" customHeight="1" x14ac:dyDescent="0.2">
      <c r="A419" s="81">
        <v>262</v>
      </c>
      <c r="B419" s="79" t="s">
        <v>632</v>
      </c>
      <c r="C419" s="81" t="s">
        <v>10</v>
      </c>
      <c r="D419" s="81">
        <v>30</v>
      </c>
      <c r="E419" s="81">
        <v>9.5299999999999994</v>
      </c>
      <c r="F419" s="159">
        <f t="shared" si="9"/>
        <v>285.89999999999998</v>
      </c>
    </row>
    <row r="420" spans="1:6" ht="15.75" customHeight="1" x14ac:dyDescent="0.2">
      <c r="A420" s="81">
        <v>263</v>
      </c>
      <c r="B420" s="79" t="s">
        <v>633</v>
      </c>
      <c r="C420" s="81" t="s">
        <v>10</v>
      </c>
      <c r="D420" s="81">
        <v>3</v>
      </c>
      <c r="E420" s="81">
        <v>139.59</v>
      </c>
      <c r="F420" s="159">
        <f t="shared" si="9"/>
        <v>418.77</v>
      </c>
    </row>
    <row r="421" spans="1:6" ht="15.75" customHeight="1" x14ac:dyDescent="0.2">
      <c r="A421" s="81">
        <v>264</v>
      </c>
      <c r="B421" s="79" t="s">
        <v>634</v>
      </c>
      <c r="C421" s="81" t="s">
        <v>10</v>
      </c>
      <c r="D421" s="81">
        <v>70</v>
      </c>
      <c r="E421" s="81">
        <v>24.6</v>
      </c>
      <c r="F421" s="159">
        <f t="shared" si="9"/>
        <v>1722</v>
      </c>
    </row>
    <row r="422" spans="1:6" ht="23.25" customHeight="1" x14ac:dyDescent="0.2">
      <c r="A422" s="81">
        <v>265</v>
      </c>
      <c r="B422" s="79" t="s">
        <v>635</v>
      </c>
      <c r="C422" s="81" t="s">
        <v>10</v>
      </c>
      <c r="D422" s="81">
        <v>111</v>
      </c>
      <c r="E422" s="81">
        <v>11.13</v>
      </c>
      <c r="F422" s="159">
        <f t="shared" ref="F422:F485" si="10">E422*D422</f>
        <v>1235.43</v>
      </c>
    </row>
    <row r="423" spans="1:6" ht="15.75" customHeight="1" x14ac:dyDescent="0.2">
      <c r="A423" s="81">
        <v>266</v>
      </c>
      <c r="B423" s="79" t="s">
        <v>636</v>
      </c>
      <c r="C423" s="81" t="s">
        <v>10</v>
      </c>
      <c r="D423" s="81">
        <v>2</v>
      </c>
      <c r="E423" s="81">
        <v>20.43</v>
      </c>
      <c r="F423" s="159">
        <f t="shared" si="10"/>
        <v>40.86</v>
      </c>
    </row>
    <row r="424" spans="1:6" ht="23.25" customHeight="1" x14ac:dyDescent="0.2">
      <c r="A424" s="81">
        <v>267</v>
      </c>
      <c r="B424" s="79" t="s">
        <v>637</v>
      </c>
      <c r="C424" s="81" t="s">
        <v>10</v>
      </c>
      <c r="D424" s="81">
        <v>11</v>
      </c>
      <c r="E424" s="81">
        <v>18.5</v>
      </c>
      <c r="F424" s="159">
        <f t="shared" si="10"/>
        <v>203.5</v>
      </c>
    </row>
    <row r="425" spans="1:6" ht="23.25" customHeight="1" x14ac:dyDescent="0.2">
      <c r="A425" s="81">
        <v>268</v>
      </c>
      <c r="B425" s="79" t="s">
        <v>638</v>
      </c>
      <c r="C425" s="81" t="s">
        <v>10</v>
      </c>
      <c r="D425" s="81">
        <v>16</v>
      </c>
      <c r="E425" s="81">
        <v>11.13</v>
      </c>
      <c r="F425" s="159">
        <f t="shared" si="10"/>
        <v>178.08</v>
      </c>
    </row>
    <row r="426" spans="1:6" ht="15.75" customHeight="1" x14ac:dyDescent="0.2">
      <c r="A426" s="81">
        <v>269</v>
      </c>
      <c r="B426" s="79" t="s">
        <v>639</v>
      </c>
      <c r="C426" s="81" t="s">
        <v>10</v>
      </c>
      <c r="D426" s="81">
        <v>42</v>
      </c>
      <c r="E426" s="81">
        <v>21.79</v>
      </c>
      <c r="F426" s="159">
        <f t="shared" si="10"/>
        <v>915.18</v>
      </c>
    </row>
    <row r="427" spans="1:6" ht="15.75" customHeight="1" x14ac:dyDescent="0.2">
      <c r="A427" s="81">
        <v>270</v>
      </c>
      <c r="B427" s="79" t="s">
        <v>640</v>
      </c>
      <c r="C427" s="81" t="s">
        <v>10</v>
      </c>
      <c r="D427" s="81">
        <v>1</v>
      </c>
      <c r="E427" s="81">
        <v>29.44</v>
      </c>
      <c r="F427" s="159">
        <f t="shared" si="10"/>
        <v>29.44</v>
      </c>
    </row>
    <row r="428" spans="1:6" ht="15.75" customHeight="1" x14ac:dyDescent="0.2">
      <c r="A428" s="81">
        <v>271</v>
      </c>
      <c r="B428" s="79" t="s">
        <v>641</v>
      </c>
      <c r="C428" s="81" t="s">
        <v>150</v>
      </c>
      <c r="D428" s="81">
        <v>1.67</v>
      </c>
      <c r="E428" s="81">
        <v>1850.63</v>
      </c>
      <c r="F428" s="159">
        <f t="shared" si="10"/>
        <v>3090.5520999999999</v>
      </c>
    </row>
    <row r="429" spans="1:6" ht="15.75" customHeight="1" x14ac:dyDescent="0.2">
      <c r="A429" s="81">
        <v>272</v>
      </c>
      <c r="B429" s="79" t="s">
        <v>642</v>
      </c>
      <c r="C429" s="81" t="s">
        <v>10</v>
      </c>
      <c r="D429" s="81">
        <v>67</v>
      </c>
      <c r="E429" s="81">
        <v>143.06</v>
      </c>
      <c r="F429" s="159">
        <f t="shared" si="10"/>
        <v>9585.02</v>
      </c>
    </row>
    <row r="430" spans="1:6" x14ac:dyDescent="0.2">
      <c r="A430" s="81">
        <v>273</v>
      </c>
      <c r="B430" s="79" t="s">
        <v>643</v>
      </c>
      <c r="C430" s="81" t="s">
        <v>10</v>
      </c>
      <c r="D430" s="81">
        <v>87</v>
      </c>
      <c r="E430" s="81">
        <v>291.60000000000002</v>
      </c>
      <c r="F430" s="159">
        <f t="shared" si="10"/>
        <v>25369.200000000001</v>
      </c>
    </row>
    <row r="431" spans="1:6" ht="15.75" customHeight="1" x14ac:dyDescent="0.2">
      <c r="A431" s="81">
        <v>274</v>
      </c>
      <c r="B431" s="79" t="s">
        <v>644</v>
      </c>
      <c r="C431" s="81" t="s">
        <v>10</v>
      </c>
      <c r="D431" s="81">
        <v>5</v>
      </c>
      <c r="E431" s="81">
        <v>16.32</v>
      </c>
      <c r="F431" s="159">
        <f t="shared" si="10"/>
        <v>81.599999999999994</v>
      </c>
    </row>
    <row r="432" spans="1:6" ht="15.75" customHeight="1" x14ac:dyDescent="0.2">
      <c r="A432" s="81">
        <v>275</v>
      </c>
      <c r="B432" s="79" t="s">
        <v>645</v>
      </c>
      <c r="C432" s="81" t="s">
        <v>13</v>
      </c>
      <c r="D432" s="81">
        <v>2.72</v>
      </c>
      <c r="E432" s="81">
        <v>326.02</v>
      </c>
      <c r="F432" s="159">
        <f t="shared" si="10"/>
        <v>886.77440000000001</v>
      </c>
    </row>
    <row r="433" spans="1:6" ht="15.75" customHeight="1" x14ac:dyDescent="0.2">
      <c r="A433" s="81">
        <v>276</v>
      </c>
      <c r="B433" s="79" t="s">
        <v>646</v>
      </c>
      <c r="C433" s="81" t="s">
        <v>13</v>
      </c>
      <c r="D433" s="81">
        <v>11.2</v>
      </c>
      <c r="E433" s="81">
        <v>423.68</v>
      </c>
      <c r="F433" s="159">
        <f t="shared" si="10"/>
        <v>4745.2159999999994</v>
      </c>
    </row>
    <row r="434" spans="1:6" ht="15.75" customHeight="1" x14ac:dyDescent="0.2">
      <c r="A434" s="81">
        <v>277</v>
      </c>
      <c r="B434" s="79" t="s">
        <v>647</v>
      </c>
      <c r="C434" s="81" t="s">
        <v>10</v>
      </c>
      <c r="D434" s="81">
        <v>60</v>
      </c>
      <c r="E434" s="81">
        <v>215.35</v>
      </c>
      <c r="F434" s="159">
        <f t="shared" si="10"/>
        <v>12921</v>
      </c>
    </row>
    <row r="435" spans="1:6" ht="15.75" customHeight="1" x14ac:dyDescent="0.2">
      <c r="A435" s="81">
        <v>278</v>
      </c>
      <c r="B435" s="79" t="s">
        <v>648</v>
      </c>
      <c r="C435" s="81" t="s">
        <v>10</v>
      </c>
      <c r="D435" s="81">
        <v>36</v>
      </c>
      <c r="E435" s="81">
        <v>15.19</v>
      </c>
      <c r="F435" s="159">
        <f t="shared" si="10"/>
        <v>546.84</v>
      </c>
    </row>
    <row r="436" spans="1:6" ht="15.75" customHeight="1" x14ac:dyDescent="0.2">
      <c r="A436" s="81">
        <v>279</v>
      </c>
      <c r="B436" s="79" t="s">
        <v>649</v>
      </c>
      <c r="C436" s="81" t="s">
        <v>10</v>
      </c>
      <c r="D436" s="81">
        <v>72</v>
      </c>
      <c r="E436" s="81">
        <v>12.22</v>
      </c>
      <c r="F436" s="159">
        <f t="shared" si="10"/>
        <v>879.84</v>
      </c>
    </row>
    <row r="437" spans="1:6" ht="15.75" customHeight="1" x14ac:dyDescent="0.2">
      <c r="A437" s="81">
        <v>280</v>
      </c>
      <c r="B437" s="79" t="s">
        <v>650</v>
      </c>
      <c r="C437" s="81" t="s">
        <v>10</v>
      </c>
      <c r="D437" s="81">
        <v>10</v>
      </c>
      <c r="E437" s="81">
        <v>22.8</v>
      </c>
      <c r="F437" s="159">
        <f t="shared" si="10"/>
        <v>228</v>
      </c>
    </row>
    <row r="438" spans="1:6" ht="15.75" customHeight="1" x14ac:dyDescent="0.2">
      <c r="A438" s="81">
        <v>281</v>
      </c>
      <c r="B438" s="79" t="s">
        <v>651</v>
      </c>
      <c r="C438" s="81" t="s">
        <v>10</v>
      </c>
      <c r="D438" s="81">
        <v>9</v>
      </c>
      <c r="E438" s="81">
        <v>1155.06</v>
      </c>
      <c r="F438" s="159">
        <f t="shared" si="10"/>
        <v>10395.539999999999</v>
      </c>
    </row>
    <row r="439" spans="1:6" ht="15.75" customHeight="1" x14ac:dyDescent="0.2">
      <c r="A439" s="81">
        <v>282</v>
      </c>
      <c r="B439" s="79" t="s">
        <v>652</v>
      </c>
      <c r="C439" s="81" t="s">
        <v>10</v>
      </c>
      <c r="D439" s="81">
        <v>2</v>
      </c>
      <c r="E439" s="81">
        <v>3691.19</v>
      </c>
      <c r="F439" s="159">
        <f t="shared" si="10"/>
        <v>7382.38</v>
      </c>
    </row>
    <row r="440" spans="1:6" ht="15.75" customHeight="1" x14ac:dyDescent="0.2">
      <c r="A440" s="81">
        <v>283</v>
      </c>
      <c r="B440" s="79" t="s">
        <v>653</v>
      </c>
      <c r="C440" s="81" t="s">
        <v>10</v>
      </c>
      <c r="D440" s="81">
        <v>1</v>
      </c>
      <c r="E440" s="81">
        <v>204.75</v>
      </c>
      <c r="F440" s="159">
        <f t="shared" si="10"/>
        <v>204.75</v>
      </c>
    </row>
    <row r="441" spans="1:6" ht="23.25" customHeight="1" x14ac:dyDescent="0.2">
      <c r="A441" s="81">
        <v>284</v>
      </c>
      <c r="B441" s="79" t="s">
        <v>654</v>
      </c>
      <c r="C441" s="81" t="s">
        <v>10</v>
      </c>
      <c r="D441" s="81">
        <v>14</v>
      </c>
      <c r="E441" s="81">
        <v>60.75</v>
      </c>
      <c r="F441" s="159">
        <f t="shared" si="10"/>
        <v>850.5</v>
      </c>
    </row>
    <row r="442" spans="1:6" ht="15.75" customHeight="1" x14ac:dyDescent="0.2">
      <c r="A442" s="81">
        <v>285</v>
      </c>
      <c r="B442" s="79" t="s">
        <v>655</v>
      </c>
      <c r="C442" s="81" t="s">
        <v>10</v>
      </c>
      <c r="D442" s="81">
        <v>20</v>
      </c>
      <c r="E442" s="81">
        <v>223.5</v>
      </c>
      <c r="F442" s="159">
        <f t="shared" si="10"/>
        <v>4470</v>
      </c>
    </row>
    <row r="443" spans="1:6" ht="15.75" customHeight="1" x14ac:dyDescent="0.2">
      <c r="A443" s="81">
        <v>286</v>
      </c>
      <c r="B443" s="79" t="s">
        <v>656</v>
      </c>
      <c r="C443" s="81" t="s">
        <v>10</v>
      </c>
      <c r="D443" s="81">
        <v>4</v>
      </c>
      <c r="E443" s="81">
        <v>136.66999999999999</v>
      </c>
      <c r="F443" s="159">
        <f t="shared" si="10"/>
        <v>546.67999999999995</v>
      </c>
    </row>
    <row r="444" spans="1:6" ht="15.75" customHeight="1" x14ac:dyDescent="0.2">
      <c r="A444" s="81">
        <v>287</v>
      </c>
      <c r="B444" s="79" t="s">
        <v>656</v>
      </c>
      <c r="C444" s="81" t="s">
        <v>10</v>
      </c>
      <c r="D444" s="81">
        <v>1</v>
      </c>
      <c r="E444" s="81">
        <v>84.67</v>
      </c>
      <c r="F444" s="159">
        <f t="shared" si="10"/>
        <v>84.67</v>
      </c>
    </row>
    <row r="445" spans="1:6" ht="15.75" customHeight="1" x14ac:dyDescent="0.2">
      <c r="A445" s="81">
        <v>288</v>
      </c>
      <c r="B445" s="79" t="s">
        <v>657</v>
      </c>
      <c r="C445" s="81" t="s">
        <v>10</v>
      </c>
      <c r="D445" s="81">
        <v>6</v>
      </c>
      <c r="E445" s="81">
        <v>143.51</v>
      </c>
      <c r="F445" s="159">
        <f t="shared" si="10"/>
        <v>861.06</v>
      </c>
    </row>
    <row r="446" spans="1:6" ht="15.75" customHeight="1" x14ac:dyDescent="0.2">
      <c r="A446" s="81">
        <v>289</v>
      </c>
      <c r="B446" s="79" t="s">
        <v>658</v>
      </c>
      <c r="C446" s="81" t="s">
        <v>10</v>
      </c>
      <c r="D446" s="81">
        <v>39</v>
      </c>
      <c r="E446" s="81">
        <v>84.26</v>
      </c>
      <c r="F446" s="159">
        <f t="shared" si="10"/>
        <v>3286.1400000000003</v>
      </c>
    </row>
    <row r="447" spans="1:6" ht="23.25" customHeight="1" x14ac:dyDescent="0.2">
      <c r="A447" s="81">
        <v>290</v>
      </c>
      <c r="B447" s="79" t="s">
        <v>659</v>
      </c>
      <c r="C447" s="81" t="s">
        <v>10</v>
      </c>
      <c r="D447" s="81">
        <v>700</v>
      </c>
      <c r="E447" s="81">
        <v>13.79</v>
      </c>
      <c r="F447" s="159">
        <f t="shared" si="10"/>
        <v>9653</v>
      </c>
    </row>
    <row r="448" spans="1:6" ht="15.75" customHeight="1" x14ac:dyDescent="0.2">
      <c r="A448" s="81">
        <v>291</v>
      </c>
      <c r="B448" s="79" t="s">
        <v>660</v>
      </c>
      <c r="C448" s="81" t="s">
        <v>10</v>
      </c>
      <c r="D448" s="81">
        <v>2</v>
      </c>
      <c r="E448" s="81">
        <v>32.19</v>
      </c>
      <c r="F448" s="159">
        <f t="shared" si="10"/>
        <v>64.38</v>
      </c>
    </row>
    <row r="449" spans="1:6" ht="15.75" customHeight="1" x14ac:dyDescent="0.2">
      <c r="A449" s="81">
        <v>292</v>
      </c>
      <c r="B449" s="79" t="s">
        <v>661</v>
      </c>
      <c r="C449" s="81" t="s">
        <v>10</v>
      </c>
      <c r="D449" s="81">
        <v>7</v>
      </c>
      <c r="E449" s="81">
        <v>241.76</v>
      </c>
      <c r="F449" s="159">
        <f t="shared" si="10"/>
        <v>1692.32</v>
      </c>
    </row>
    <row r="450" spans="1:6" ht="15.75" customHeight="1" x14ac:dyDescent="0.2">
      <c r="A450" s="81">
        <v>293</v>
      </c>
      <c r="B450" s="79" t="s">
        <v>662</v>
      </c>
      <c r="C450" s="81" t="s">
        <v>10</v>
      </c>
      <c r="D450" s="81">
        <v>49</v>
      </c>
      <c r="E450" s="81">
        <v>21.23</v>
      </c>
      <c r="F450" s="159">
        <f t="shared" si="10"/>
        <v>1040.27</v>
      </c>
    </row>
    <row r="451" spans="1:6" ht="15.75" customHeight="1" x14ac:dyDescent="0.2">
      <c r="A451" s="81">
        <v>294</v>
      </c>
      <c r="B451" s="79" t="s">
        <v>663</v>
      </c>
      <c r="C451" s="81" t="s">
        <v>10</v>
      </c>
      <c r="D451" s="81">
        <v>10</v>
      </c>
      <c r="E451" s="81">
        <v>79.47</v>
      </c>
      <c r="F451" s="159">
        <f t="shared" si="10"/>
        <v>794.7</v>
      </c>
    </row>
    <row r="452" spans="1:6" ht="15.75" customHeight="1" x14ac:dyDescent="0.2">
      <c r="A452" s="81">
        <v>295</v>
      </c>
      <c r="B452" s="79" t="s">
        <v>664</v>
      </c>
      <c r="C452" s="81" t="s">
        <v>10</v>
      </c>
      <c r="D452" s="81">
        <v>4</v>
      </c>
      <c r="E452" s="81">
        <v>748.13</v>
      </c>
      <c r="F452" s="159">
        <f t="shared" si="10"/>
        <v>2992.52</v>
      </c>
    </row>
    <row r="453" spans="1:6" ht="15.75" customHeight="1" x14ac:dyDescent="0.2">
      <c r="A453" s="81">
        <v>296</v>
      </c>
      <c r="B453" s="79" t="s">
        <v>665</v>
      </c>
      <c r="C453" s="81" t="s">
        <v>10</v>
      </c>
      <c r="D453" s="81">
        <v>2</v>
      </c>
      <c r="E453" s="81">
        <v>1968.75</v>
      </c>
      <c r="F453" s="159">
        <f t="shared" si="10"/>
        <v>3937.5</v>
      </c>
    </row>
    <row r="454" spans="1:6" ht="15.75" customHeight="1" x14ac:dyDescent="0.2">
      <c r="A454" s="81">
        <v>297</v>
      </c>
      <c r="B454" s="79" t="s">
        <v>666</v>
      </c>
      <c r="C454" s="81" t="s">
        <v>10</v>
      </c>
      <c r="D454" s="81">
        <v>11</v>
      </c>
      <c r="E454" s="81">
        <v>385.87</v>
      </c>
      <c r="F454" s="159">
        <f t="shared" si="10"/>
        <v>4244.57</v>
      </c>
    </row>
    <row r="455" spans="1:6" ht="25.5" x14ac:dyDescent="0.2">
      <c r="A455" s="81">
        <v>298</v>
      </c>
      <c r="B455" s="79" t="s">
        <v>667</v>
      </c>
      <c r="C455" s="81" t="s">
        <v>10</v>
      </c>
      <c r="D455" s="81">
        <v>2</v>
      </c>
      <c r="E455" s="81">
        <v>16564.169999999998</v>
      </c>
      <c r="F455" s="159">
        <f t="shared" si="10"/>
        <v>33128.339999999997</v>
      </c>
    </row>
    <row r="456" spans="1:6" ht="15.75" customHeight="1" x14ac:dyDescent="0.2">
      <c r="A456" s="81">
        <v>299</v>
      </c>
      <c r="B456" s="79" t="s">
        <v>668</v>
      </c>
      <c r="C456" s="81" t="s">
        <v>10</v>
      </c>
      <c r="D456" s="81">
        <v>2.5</v>
      </c>
      <c r="E456" s="81">
        <v>96.56</v>
      </c>
      <c r="F456" s="159">
        <f t="shared" si="10"/>
        <v>241.4</v>
      </c>
    </row>
    <row r="457" spans="1:6" ht="15.75" customHeight="1" x14ac:dyDescent="0.2">
      <c r="A457" s="81">
        <v>300</v>
      </c>
      <c r="B457" s="79" t="s">
        <v>669</v>
      </c>
      <c r="C457" s="81" t="s">
        <v>10</v>
      </c>
      <c r="D457" s="81">
        <v>6</v>
      </c>
      <c r="E457" s="81">
        <v>76.5</v>
      </c>
      <c r="F457" s="159">
        <f t="shared" si="10"/>
        <v>459</v>
      </c>
    </row>
    <row r="458" spans="1:6" ht="15.75" customHeight="1" x14ac:dyDescent="0.2">
      <c r="A458" s="81">
        <v>301</v>
      </c>
      <c r="B458" s="79" t="s">
        <v>670</v>
      </c>
      <c r="C458" s="81" t="s">
        <v>10</v>
      </c>
      <c r="D458" s="81">
        <v>16</v>
      </c>
      <c r="E458" s="81">
        <v>2.04</v>
      </c>
      <c r="F458" s="159">
        <f t="shared" si="10"/>
        <v>32.64</v>
      </c>
    </row>
    <row r="459" spans="1:6" ht="15.75" customHeight="1" x14ac:dyDescent="0.2">
      <c r="A459" s="81">
        <v>302</v>
      </c>
      <c r="B459" s="79" t="s">
        <v>671</v>
      </c>
      <c r="C459" s="81" t="s">
        <v>10</v>
      </c>
      <c r="D459" s="81">
        <v>500</v>
      </c>
      <c r="E459" s="81">
        <v>2.0499999999999998</v>
      </c>
      <c r="F459" s="159">
        <f t="shared" si="10"/>
        <v>1025</v>
      </c>
    </row>
    <row r="460" spans="1:6" ht="23.25" customHeight="1" x14ac:dyDescent="0.2">
      <c r="A460" s="81">
        <v>303</v>
      </c>
      <c r="B460" s="79" t="s">
        <v>672</v>
      </c>
      <c r="C460" s="81" t="s">
        <v>10</v>
      </c>
      <c r="D460" s="81">
        <v>2</v>
      </c>
      <c r="E460" s="81">
        <v>82.53</v>
      </c>
      <c r="F460" s="159">
        <f t="shared" si="10"/>
        <v>165.06</v>
      </c>
    </row>
    <row r="461" spans="1:6" ht="25.5" x14ac:dyDescent="0.2">
      <c r="A461" s="81">
        <v>304</v>
      </c>
      <c r="B461" s="79" t="s">
        <v>673</v>
      </c>
      <c r="C461" s="81" t="s">
        <v>10</v>
      </c>
      <c r="D461" s="81">
        <v>500</v>
      </c>
      <c r="E461" s="81">
        <v>66.489999999999995</v>
      </c>
      <c r="F461" s="159">
        <f t="shared" si="10"/>
        <v>33245</v>
      </c>
    </row>
    <row r="462" spans="1:6" ht="15.75" customHeight="1" x14ac:dyDescent="0.2">
      <c r="A462" s="81">
        <v>305</v>
      </c>
      <c r="B462" s="79" t="s">
        <v>674</v>
      </c>
      <c r="C462" s="81" t="s">
        <v>10</v>
      </c>
      <c r="D462" s="81">
        <v>23</v>
      </c>
      <c r="E462" s="81">
        <v>102</v>
      </c>
      <c r="F462" s="159">
        <f t="shared" si="10"/>
        <v>2346</v>
      </c>
    </row>
    <row r="463" spans="1:6" ht="15.75" customHeight="1" x14ac:dyDescent="0.2">
      <c r="A463" s="81">
        <v>306</v>
      </c>
      <c r="B463" s="79" t="s">
        <v>675</v>
      </c>
      <c r="C463" s="81" t="s">
        <v>66</v>
      </c>
      <c r="D463" s="81">
        <v>1</v>
      </c>
      <c r="E463" s="81">
        <v>152.36000000000001</v>
      </c>
      <c r="F463" s="159">
        <f t="shared" si="10"/>
        <v>152.36000000000001</v>
      </c>
    </row>
    <row r="464" spans="1:6" ht="15.75" customHeight="1" x14ac:dyDescent="0.2">
      <c r="A464" s="81">
        <v>307</v>
      </c>
      <c r="B464" s="79" t="s">
        <v>676</v>
      </c>
      <c r="C464" s="81" t="s">
        <v>66</v>
      </c>
      <c r="D464" s="81">
        <v>30</v>
      </c>
      <c r="E464" s="81">
        <v>165.75</v>
      </c>
      <c r="F464" s="159">
        <f t="shared" si="10"/>
        <v>4972.5</v>
      </c>
    </row>
    <row r="465" spans="1:7" ht="23.25" customHeight="1" x14ac:dyDescent="0.2">
      <c r="A465" s="81">
        <v>308</v>
      </c>
      <c r="B465" s="79" t="s">
        <v>677</v>
      </c>
      <c r="C465" s="81" t="s">
        <v>66</v>
      </c>
      <c r="D465" s="81">
        <v>13</v>
      </c>
      <c r="E465" s="81">
        <v>180</v>
      </c>
      <c r="F465" s="159">
        <f t="shared" si="10"/>
        <v>2340</v>
      </c>
    </row>
    <row r="466" spans="1:7" ht="15.75" customHeight="1" x14ac:dyDescent="0.2">
      <c r="A466" s="81">
        <v>309</v>
      </c>
      <c r="B466" s="79" t="s">
        <v>678</v>
      </c>
      <c r="C466" s="81" t="s">
        <v>10</v>
      </c>
      <c r="D466" s="81">
        <v>8</v>
      </c>
      <c r="E466" s="81">
        <v>105.52</v>
      </c>
      <c r="F466" s="159">
        <f t="shared" si="10"/>
        <v>844.16</v>
      </c>
    </row>
    <row r="467" spans="1:7" ht="15.75" customHeight="1" x14ac:dyDescent="0.2">
      <c r="A467" s="81">
        <v>310</v>
      </c>
      <c r="B467" s="79" t="s">
        <v>679</v>
      </c>
      <c r="C467" s="81" t="s">
        <v>10</v>
      </c>
      <c r="D467" s="81">
        <v>54</v>
      </c>
      <c r="E467" s="81">
        <v>70.28</v>
      </c>
      <c r="F467" s="159">
        <f t="shared" si="10"/>
        <v>3795.12</v>
      </c>
    </row>
    <row r="468" spans="1:7" ht="23.25" customHeight="1" x14ac:dyDescent="0.2">
      <c r="A468" s="81">
        <v>311</v>
      </c>
      <c r="B468" s="79" t="s">
        <v>680</v>
      </c>
      <c r="C468" s="81" t="s">
        <v>150</v>
      </c>
      <c r="D468" s="81">
        <v>0.16</v>
      </c>
      <c r="E468" s="81">
        <v>2711.63</v>
      </c>
      <c r="F468" s="159">
        <f t="shared" si="10"/>
        <v>433.86080000000004</v>
      </c>
    </row>
    <row r="469" spans="1:7" ht="15.75" customHeight="1" x14ac:dyDescent="0.2">
      <c r="A469" s="81">
        <v>312</v>
      </c>
      <c r="B469" s="79" t="s">
        <v>681</v>
      </c>
      <c r="C469" s="81" t="s">
        <v>10</v>
      </c>
      <c r="D469" s="81">
        <v>2</v>
      </c>
      <c r="E469" s="81">
        <v>81.45</v>
      </c>
      <c r="F469" s="159">
        <f t="shared" si="10"/>
        <v>162.9</v>
      </c>
    </row>
    <row r="470" spans="1:7" ht="15.75" customHeight="1" x14ac:dyDescent="0.2">
      <c r="A470" s="81">
        <v>313</v>
      </c>
      <c r="B470" s="79" t="s">
        <v>682</v>
      </c>
      <c r="C470" s="81" t="s">
        <v>10</v>
      </c>
      <c r="D470" s="81">
        <v>2</v>
      </c>
      <c r="E470" s="81">
        <v>81.45</v>
      </c>
      <c r="F470" s="159">
        <f t="shared" si="10"/>
        <v>162.9</v>
      </c>
    </row>
    <row r="471" spans="1:7" ht="15.75" customHeight="1" x14ac:dyDescent="0.2">
      <c r="A471" s="81">
        <v>314</v>
      </c>
      <c r="B471" s="79" t="s">
        <v>683</v>
      </c>
      <c r="C471" s="81" t="s">
        <v>10</v>
      </c>
      <c r="D471" s="81">
        <v>3</v>
      </c>
      <c r="E471" s="81">
        <v>81.45</v>
      </c>
      <c r="F471" s="159">
        <f t="shared" si="10"/>
        <v>244.35000000000002</v>
      </c>
    </row>
    <row r="472" spans="1:7" ht="23.25" customHeight="1" x14ac:dyDescent="0.2">
      <c r="A472" s="161">
        <v>315</v>
      </c>
      <c r="B472" s="162" t="s">
        <v>684</v>
      </c>
      <c r="C472" s="161" t="s">
        <v>10</v>
      </c>
      <c r="D472" s="161">
        <v>180</v>
      </c>
      <c r="E472" s="81">
        <v>43.53</v>
      </c>
      <c r="F472" s="159">
        <f t="shared" si="10"/>
        <v>7835.4000000000005</v>
      </c>
      <c r="G472" s="160">
        <f>F472*D472</f>
        <v>1410372</v>
      </c>
    </row>
    <row r="473" spans="1:7" ht="23.25" customHeight="1" x14ac:dyDescent="0.2">
      <c r="A473" s="81">
        <v>316</v>
      </c>
      <c r="B473" s="79" t="s">
        <v>685</v>
      </c>
      <c r="C473" s="81" t="s">
        <v>10</v>
      </c>
      <c r="D473" s="81">
        <v>66</v>
      </c>
      <c r="E473" s="81">
        <v>45.62</v>
      </c>
      <c r="F473" s="159">
        <f t="shared" si="10"/>
        <v>3010.9199999999996</v>
      </c>
    </row>
    <row r="474" spans="1:7" ht="23.25" customHeight="1" x14ac:dyDescent="0.2">
      <c r="A474" s="81">
        <v>317</v>
      </c>
      <c r="B474" s="79" t="s">
        <v>686</v>
      </c>
      <c r="C474" s="81" t="s">
        <v>10</v>
      </c>
      <c r="D474" s="81">
        <v>50</v>
      </c>
      <c r="E474" s="81">
        <v>44.42</v>
      </c>
      <c r="F474" s="159">
        <f t="shared" si="10"/>
        <v>2221</v>
      </c>
    </row>
    <row r="475" spans="1:7" ht="23.25" customHeight="1" x14ac:dyDescent="0.2">
      <c r="A475" s="81">
        <v>318</v>
      </c>
      <c r="B475" s="79" t="s">
        <v>686</v>
      </c>
      <c r="C475" s="81" t="s">
        <v>10</v>
      </c>
      <c r="D475" s="81">
        <v>47</v>
      </c>
      <c r="E475" s="81">
        <v>43</v>
      </c>
      <c r="F475" s="159">
        <f t="shared" si="10"/>
        <v>2021</v>
      </c>
    </row>
    <row r="476" spans="1:7" ht="23.25" customHeight="1" x14ac:dyDescent="0.2">
      <c r="A476" s="81">
        <v>319</v>
      </c>
      <c r="B476" s="79" t="s">
        <v>687</v>
      </c>
      <c r="C476" s="81" t="s">
        <v>10</v>
      </c>
      <c r="D476" s="81">
        <v>60</v>
      </c>
      <c r="E476" s="81">
        <v>43.71</v>
      </c>
      <c r="F476" s="159">
        <f t="shared" si="10"/>
        <v>2622.6</v>
      </c>
    </row>
    <row r="477" spans="1:7" ht="23.25" customHeight="1" x14ac:dyDescent="0.2">
      <c r="A477" s="81">
        <v>320</v>
      </c>
      <c r="B477" s="79" t="s">
        <v>688</v>
      </c>
      <c r="C477" s="81" t="s">
        <v>10</v>
      </c>
      <c r="D477" s="81">
        <v>10</v>
      </c>
      <c r="E477" s="81">
        <v>42.87</v>
      </c>
      <c r="F477" s="159">
        <f t="shared" si="10"/>
        <v>428.7</v>
      </c>
    </row>
    <row r="478" spans="1:7" ht="15.75" customHeight="1" x14ac:dyDescent="0.2">
      <c r="A478" s="81">
        <v>321</v>
      </c>
      <c r="B478" s="79" t="s">
        <v>689</v>
      </c>
      <c r="C478" s="81" t="s">
        <v>690</v>
      </c>
      <c r="D478" s="81">
        <v>3</v>
      </c>
      <c r="E478" s="81">
        <v>812.6</v>
      </c>
      <c r="F478" s="159">
        <f t="shared" si="10"/>
        <v>2437.8000000000002</v>
      </c>
    </row>
    <row r="479" spans="1:7" ht="15.75" customHeight="1" x14ac:dyDescent="0.2">
      <c r="A479" s="81">
        <v>322</v>
      </c>
      <c r="B479" s="79" t="s">
        <v>691</v>
      </c>
      <c r="C479" s="81" t="s">
        <v>690</v>
      </c>
      <c r="D479" s="81">
        <v>6</v>
      </c>
      <c r="E479" s="81">
        <v>745.61</v>
      </c>
      <c r="F479" s="159">
        <f t="shared" si="10"/>
        <v>4473.66</v>
      </c>
    </row>
    <row r="480" spans="1:7" ht="23.25" customHeight="1" x14ac:dyDescent="0.2">
      <c r="A480" s="81">
        <v>323</v>
      </c>
      <c r="B480" s="79" t="s">
        <v>692</v>
      </c>
      <c r="C480" s="81" t="s">
        <v>690</v>
      </c>
      <c r="D480" s="81">
        <v>5</v>
      </c>
      <c r="E480" s="81">
        <v>563.44000000000005</v>
      </c>
      <c r="F480" s="159">
        <f t="shared" si="10"/>
        <v>2817.2000000000003</v>
      </c>
    </row>
    <row r="481" spans="1:6" ht="15.75" customHeight="1" x14ac:dyDescent="0.2">
      <c r="A481" s="79"/>
      <c r="B481" s="79" t="s">
        <v>693</v>
      </c>
      <c r="C481" s="81"/>
      <c r="D481" s="79"/>
      <c r="E481" s="81">
        <v>0</v>
      </c>
      <c r="F481" s="159">
        <f t="shared" si="10"/>
        <v>0</v>
      </c>
    </row>
    <row r="482" spans="1:6" ht="15.75" customHeight="1" x14ac:dyDescent="0.2">
      <c r="A482" s="81">
        <v>324</v>
      </c>
      <c r="B482" s="79" t="s">
        <v>694</v>
      </c>
      <c r="C482" s="81" t="s">
        <v>10</v>
      </c>
      <c r="D482" s="81">
        <v>4</v>
      </c>
      <c r="E482" s="81">
        <v>350.43</v>
      </c>
      <c r="F482" s="159">
        <f t="shared" si="10"/>
        <v>1401.72</v>
      </c>
    </row>
    <row r="483" spans="1:6" ht="15.75" customHeight="1" x14ac:dyDescent="0.2">
      <c r="A483" s="81">
        <v>325</v>
      </c>
      <c r="B483" s="79" t="s">
        <v>695</v>
      </c>
      <c r="C483" s="81" t="s">
        <v>10</v>
      </c>
      <c r="D483" s="81">
        <v>1</v>
      </c>
      <c r="E483" s="81">
        <v>17.059999999999999</v>
      </c>
      <c r="F483" s="159">
        <f t="shared" si="10"/>
        <v>17.059999999999999</v>
      </c>
    </row>
    <row r="484" spans="1:6" ht="15.75" customHeight="1" x14ac:dyDescent="0.2">
      <c r="A484" s="81">
        <v>326</v>
      </c>
      <c r="B484" s="79" t="s">
        <v>696</v>
      </c>
      <c r="C484" s="81" t="s">
        <v>10</v>
      </c>
      <c r="D484" s="81">
        <v>6</v>
      </c>
      <c r="E484" s="81">
        <v>44.75</v>
      </c>
      <c r="F484" s="159">
        <f t="shared" si="10"/>
        <v>268.5</v>
      </c>
    </row>
    <row r="485" spans="1:6" ht="15.75" customHeight="1" x14ac:dyDescent="0.2">
      <c r="A485" s="81">
        <v>327</v>
      </c>
      <c r="B485" s="79" t="s">
        <v>697</v>
      </c>
      <c r="C485" s="81" t="s">
        <v>10</v>
      </c>
      <c r="D485" s="81">
        <v>2</v>
      </c>
      <c r="E485" s="81">
        <v>73.53</v>
      </c>
      <c r="F485" s="159">
        <f t="shared" si="10"/>
        <v>147.06</v>
      </c>
    </row>
    <row r="486" spans="1:6" ht="15.75" customHeight="1" x14ac:dyDescent="0.2">
      <c r="A486" s="81">
        <v>328</v>
      </c>
      <c r="B486" s="79" t="s">
        <v>698</v>
      </c>
      <c r="C486" s="81" t="s">
        <v>10</v>
      </c>
      <c r="D486" s="81">
        <v>1</v>
      </c>
      <c r="E486" s="81">
        <v>74.89</v>
      </c>
      <c r="F486" s="159">
        <f t="shared" ref="F486:F549" si="11">E486*D486</f>
        <v>74.89</v>
      </c>
    </row>
    <row r="487" spans="1:6" ht="15.75" customHeight="1" x14ac:dyDescent="0.2">
      <c r="A487" s="81">
        <v>329</v>
      </c>
      <c r="B487" s="79" t="s">
        <v>699</v>
      </c>
      <c r="C487" s="81" t="s">
        <v>10</v>
      </c>
      <c r="D487" s="81">
        <v>5</v>
      </c>
      <c r="E487" s="81">
        <v>13.61</v>
      </c>
      <c r="F487" s="159">
        <f t="shared" si="11"/>
        <v>68.05</v>
      </c>
    </row>
    <row r="488" spans="1:6" ht="15.75" customHeight="1" x14ac:dyDescent="0.2">
      <c r="A488" s="81">
        <v>330</v>
      </c>
      <c r="B488" s="79" t="s">
        <v>700</v>
      </c>
      <c r="C488" s="81" t="s">
        <v>10</v>
      </c>
      <c r="D488" s="81">
        <v>7</v>
      </c>
      <c r="E488" s="81">
        <v>12.73</v>
      </c>
      <c r="F488" s="159">
        <f t="shared" si="11"/>
        <v>89.11</v>
      </c>
    </row>
    <row r="489" spans="1:6" ht="15.75" customHeight="1" x14ac:dyDescent="0.2">
      <c r="A489" s="81">
        <v>331</v>
      </c>
      <c r="B489" s="79" t="s">
        <v>701</v>
      </c>
      <c r="C489" s="81" t="s">
        <v>10</v>
      </c>
      <c r="D489" s="81">
        <v>3</v>
      </c>
      <c r="E489" s="81">
        <v>61.95</v>
      </c>
      <c r="F489" s="159">
        <f t="shared" si="11"/>
        <v>185.85000000000002</v>
      </c>
    </row>
    <row r="490" spans="1:6" ht="15.75" customHeight="1" x14ac:dyDescent="0.2">
      <c r="A490" s="81">
        <v>332</v>
      </c>
      <c r="B490" s="79" t="s">
        <v>702</v>
      </c>
      <c r="C490" s="81" t="s">
        <v>10</v>
      </c>
      <c r="D490" s="81">
        <v>200</v>
      </c>
      <c r="E490" s="81">
        <v>43.68</v>
      </c>
      <c r="F490" s="159">
        <f t="shared" si="11"/>
        <v>8736</v>
      </c>
    </row>
    <row r="491" spans="1:6" ht="15.75" customHeight="1" x14ac:dyDescent="0.2">
      <c r="A491" s="81">
        <v>333</v>
      </c>
      <c r="B491" s="79" t="s">
        <v>703</v>
      </c>
      <c r="C491" s="81" t="s">
        <v>47</v>
      </c>
      <c r="D491" s="82">
        <v>7454</v>
      </c>
      <c r="E491" s="81">
        <v>1.88</v>
      </c>
      <c r="F491" s="159">
        <f t="shared" si="11"/>
        <v>14013.519999999999</v>
      </c>
    </row>
    <row r="492" spans="1:6" ht="15.75" customHeight="1" x14ac:dyDescent="0.2">
      <c r="A492" s="81">
        <v>334</v>
      </c>
      <c r="B492" s="79" t="s">
        <v>703</v>
      </c>
      <c r="C492" s="81" t="s">
        <v>47</v>
      </c>
      <c r="D492" s="82">
        <v>4895</v>
      </c>
      <c r="E492" s="81">
        <v>2.12</v>
      </c>
      <c r="F492" s="159">
        <f t="shared" si="11"/>
        <v>10377.4</v>
      </c>
    </row>
    <row r="493" spans="1:6" ht="25.5" x14ac:dyDescent="0.2">
      <c r="A493" s="81">
        <v>335</v>
      </c>
      <c r="B493" s="79" t="s">
        <v>704</v>
      </c>
      <c r="C493" s="81" t="s">
        <v>10</v>
      </c>
      <c r="D493" s="81">
        <v>126</v>
      </c>
      <c r="E493" s="81">
        <v>283.51</v>
      </c>
      <c r="F493" s="159">
        <f t="shared" si="11"/>
        <v>35722.26</v>
      </c>
    </row>
    <row r="494" spans="1:6" ht="15.75" customHeight="1" x14ac:dyDescent="0.2">
      <c r="A494" s="81">
        <v>336</v>
      </c>
      <c r="B494" s="79" t="s">
        <v>705</v>
      </c>
      <c r="C494" s="81" t="s">
        <v>10</v>
      </c>
      <c r="D494" s="81">
        <v>84</v>
      </c>
      <c r="E494" s="81">
        <v>103.95</v>
      </c>
      <c r="F494" s="159">
        <f t="shared" si="11"/>
        <v>8731.8000000000011</v>
      </c>
    </row>
    <row r="495" spans="1:6" ht="15.75" customHeight="1" x14ac:dyDescent="0.2">
      <c r="A495" s="81">
        <v>337</v>
      </c>
      <c r="B495" s="79" t="s">
        <v>706</v>
      </c>
      <c r="C495" s="81" t="s">
        <v>13</v>
      </c>
      <c r="D495" s="81">
        <v>17.5</v>
      </c>
      <c r="E495" s="81">
        <v>107.63</v>
      </c>
      <c r="F495" s="159">
        <f t="shared" si="11"/>
        <v>1883.5249999999999</v>
      </c>
    </row>
    <row r="496" spans="1:6" ht="15.75" customHeight="1" x14ac:dyDescent="0.2">
      <c r="A496" s="81">
        <v>338</v>
      </c>
      <c r="B496" s="79" t="s">
        <v>707</v>
      </c>
      <c r="C496" s="81" t="s">
        <v>13</v>
      </c>
      <c r="D496" s="81">
        <v>20.100000000000001</v>
      </c>
      <c r="E496" s="81">
        <v>246.73</v>
      </c>
      <c r="F496" s="159">
        <f t="shared" si="11"/>
        <v>4959.2730000000001</v>
      </c>
    </row>
    <row r="497" spans="1:6" ht="15.75" customHeight="1" x14ac:dyDescent="0.2">
      <c r="A497" s="81">
        <v>339</v>
      </c>
      <c r="B497" s="79" t="s">
        <v>708</v>
      </c>
      <c r="C497" s="81" t="s">
        <v>13</v>
      </c>
      <c r="D497" s="81">
        <v>13.6</v>
      </c>
      <c r="E497" s="81">
        <v>246.73</v>
      </c>
      <c r="F497" s="159">
        <f t="shared" si="11"/>
        <v>3355.5279999999998</v>
      </c>
    </row>
    <row r="498" spans="1:6" ht="15.75" customHeight="1" x14ac:dyDescent="0.2">
      <c r="A498" s="81">
        <v>340</v>
      </c>
      <c r="B498" s="79" t="s">
        <v>709</v>
      </c>
      <c r="C498" s="81" t="s">
        <v>10</v>
      </c>
      <c r="D498" s="81">
        <v>49</v>
      </c>
      <c r="E498" s="81">
        <v>209.23</v>
      </c>
      <c r="F498" s="159">
        <f t="shared" si="11"/>
        <v>10252.269999999999</v>
      </c>
    </row>
    <row r="499" spans="1:6" ht="15.75" customHeight="1" x14ac:dyDescent="0.2">
      <c r="A499" s="81">
        <v>341</v>
      </c>
      <c r="B499" s="79" t="s">
        <v>710</v>
      </c>
      <c r="C499" s="81" t="s">
        <v>10</v>
      </c>
      <c r="D499" s="82">
        <v>1244</v>
      </c>
      <c r="E499" s="81">
        <v>12.15</v>
      </c>
      <c r="F499" s="159">
        <f t="shared" si="11"/>
        <v>15114.6</v>
      </c>
    </row>
    <row r="500" spans="1:6" ht="15.75" customHeight="1" x14ac:dyDescent="0.2">
      <c r="A500" s="81">
        <v>342</v>
      </c>
      <c r="B500" s="79" t="s">
        <v>711</v>
      </c>
      <c r="C500" s="81" t="s">
        <v>150</v>
      </c>
      <c r="D500" s="81">
        <v>0.2</v>
      </c>
      <c r="E500" s="81">
        <v>1961.14</v>
      </c>
      <c r="F500" s="159">
        <f t="shared" si="11"/>
        <v>392.22800000000007</v>
      </c>
    </row>
    <row r="501" spans="1:6" ht="15.75" customHeight="1" x14ac:dyDescent="0.2">
      <c r="A501" s="81">
        <v>343</v>
      </c>
      <c r="B501" s="79" t="s">
        <v>712</v>
      </c>
      <c r="C501" s="81" t="s">
        <v>10</v>
      </c>
      <c r="D501" s="81">
        <v>16</v>
      </c>
      <c r="E501" s="81">
        <v>842.25</v>
      </c>
      <c r="F501" s="159">
        <f t="shared" si="11"/>
        <v>13476</v>
      </c>
    </row>
    <row r="502" spans="1:6" ht="15.75" customHeight="1" x14ac:dyDescent="0.2">
      <c r="A502" s="81">
        <v>344</v>
      </c>
      <c r="B502" s="79" t="s">
        <v>713</v>
      </c>
      <c r="C502" s="81" t="s">
        <v>10</v>
      </c>
      <c r="D502" s="81">
        <v>2</v>
      </c>
      <c r="E502" s="81">
        <v>489.03</v>
      </c>
      <c r="F502" s="159">
        <f t="shared" si="11"/>
        <v>978.06</v>
      </c>
    </row>
    <row r="503" spans="1:6" x14ac:dyDescent="0.2">
      <c r="A503" s="81">
        <v>345</v>
      </c>
      <c r="B503" s="79" t="s">
        <v>714</v>
      </c>
      <c r="C503" s="81" t="s">
        <v>10</v>
      </c>
      <c r="D503" s="81">
        <v>42</v>
      </c>
      <c r="E503" s="81">
        <v>895.02</v>
      </c>
      <c r="F503" s="159">
        <f t="shared" si="11"/>
        <v>37590.839999999997</v>
      </c>
    </row>
    <row r="504" spans="1:6" ht="15.75" customHeight="1" x14ac:dyDescent="0.2">
      <c r="A504" s="81">
        <v>346</v>
      </c>
      <c r="B504" s="79" t="s">
        <v>715</v>
      </c>
      <c r="C504" s="81" t="s">
        <v>10</v>
      </c>
      <c r="D504" s="81">
        <v>1</v>
      </c>
      <c r="E504" s="81">
        <v>438.44</v>
      </c>
      <c r="F504" s="159">
        <f t="shared" si="11"/>
        <v>438.44</v>
      </c>
    </row>
    <row r="505" spans="1:6" ht="15.75" customHeight="1" x14ac:dyDescent="0.2">
      <c r="A505" s="81">
        <v>347</v>
      </c>
      <c r="B505" s="79" t="s">
        <v>716</v>
      </c>
      <c r="C505" s="81" t="s">
        <v>10</v>
      </c>
      <c r="D505" s="81">
        <v>1</v>
      </c>
      <c r="E505" s="81">
        <v>9.73</v>
      </c>
      <c r="F505" s="159">
        <f t="shared" si="11"/>
        <v>9.73</v>
      </c>
    </row>
    <row r="506" spans="1:6" ht="15.75" customHeight="1" x14ac:dyDescent="0.2">
      <c r="A506" s="81">
        <v>348</v>
      </c>
      <c r="B506" s="79" t="s">
        <v>717</v>
      </c>
      <c r="C506" s="81" t="s">
        <v>10</v>
      </c>
      <c r="D506" s="81">
        <v>75</v>
      </c>
      <c r="E506" s="81">
        <v>57.53</v>
      </c>
      <c r="F506" s="159">
        <f t="shared" si="11"/>
        <v>4314.75</v>
      </c>
    </row>
    <row r="507" spans="1:6" ht="25.5" x14ac:dyDescent="0.2">
      <c r="A507" s="81">
        <v>349</v>
      </c>
      <c r="B507" s="79" t="s">
        <v>718</v>
      </c>
      <c r="C507" s="81" t="s">
        <v>10</v>
      </c>
      <c r="D507" s="81">
        <v>340</v>
      </c>
      <c r="E507" s="81">
        <v>61.43</v>
      </c>
      <c r="F507" s="159">
        <f t="shared" si="11"/>
        <v>20886.2</v>
      </c>
    </row>
    <row r="508" spans="1:6" ht="23.25" customHeight="1" x14ac:dyDescent="0.2">
      <c r="A508" s="81">
        <v>350</v>
      </c>
      <c r="B508" s="79" t="s">
        <v>719</v>
      </c>
      <c r="C508" s="81" t="s">
        <v>10</v>
      </c>
      <c r="D508" s="81">
        <v>38</v>
      </c>
      <c r="E508" s="81">
        <v>34.4</v>
      </c>
      <c r="F508" s="159">
        <f t="shared" si="11"/>
        <v>1307.2</v>
      </c>
    </row>
    <row r="509" spans="1:6" ht="23.25" customHeight="1" x14ac:dyDescent="0.2">
      <c r="A509" s="81">
        <v>351</v>
      </c>
      <c r="B509" s="79" t="s">
        <v>720</v>
      </c>
      <c r="C509" s="81" t="s">
        <v>10</v>
      </c>
      <c r="D509" s="81">
        <v>30</v>
      </c>
      <c r="E509" s="81">
        <v>35.94</v>
      </c>
      <c r="F509" s="159">
        <f t="shared" si="11"/>
        <v>1078.1999999999998</v>
      </c>
    </row>
    <row r="510" spans="1:6" ht="23.25" customHeight="1" x14ac:dyDescent="0.2">
      <c r="A510" s="81">
        <v>352</v>
      </c>
      <c r="B510" s="79" t="s">
        <v>721</v>
      </c>
      <c r="C510" s="81" t="s">
        <v>10</v>
      </c>
      <c r="D510" s="81">
        <v>3</v>
      </c>
      <c r="E510" s="81">
        <v>40.4</v>
      </c>
      <c r="F510" s="159">
        <f t="shared" si="11"/>
        <v>121.19999999999999</v>
      </c>
    </row>
    <row r="511" spans="1:6" ht="15.75" customHeight="1" x14ac:dyDescent="0.2">
      <c r="A511" s="81">
        <v>353</v>
      </c>
      <c r="B511" s="79" t="s">
        <v>722</v>
      </c>
      <c r="C511" s="81" t="s">
        <v>66</v>
      </c>
      <c r="D511" s="81">
        <v>4</v>
      </c>
      <c r="E511" s="81">
        <v>637.88</v>
      </c>
      <c r="F511" s="159">
        <f t="shared" si="11"/>
        <v>2551.52</v>
      </c>
    </row>
    <row r="512" spans="1:6" ht="23.25" customHeight="1" x14ac:dyDescent="0.2">
      <c r="A512" s="81">
        <v>354</v>
      </c>
      <c r="B512" s="79" t="s">
        <v>723</v>
      </c>
      <c r="C512" s="81" t="s">
        <v>10</v>
      </c>
      <c r="D512" s="81">
        <v>66</v>
      </c>
      <c r="E512" s="81">
        <v>12.56</v>
      </c>
      <c r="F512" s="159">
        <f t="shared" si="11"/>
        <v>828.96</v>
      </c>
    </row>
    <row r="513" spans="1:6" ht="23.25" customHeight="1" x14ac:dyDescent="0.2">
      <c r="A513" s="81">
        <v>355</v>
      </c>
      <c r="B513" s="79" t="s">
        <v>724</v>
      </c>
      <c r="C513" s="81" t="s">
        <v>10</v>
      </c>
      <c r="D513" s="81">
        <v>992</v>
      </c>
      <c r="E513" s="81">
        <v>14.16</v>
      </c>
      <c r="F513" s="159">
        <f t="shared" si="11"/>
        <v>14046.72</v>
      </c>
    </row>
    <row r="514" spans="1:6" ht="23.25" customHeight="1" x14ac:dyDescent="0.2">
      <c r="A514" s="81">
        <v>356</v>
      </c>
      <c r="B514" s="79" t="s">
        <v>725</v>
      </c>
      <c r="C514" s="81" t="s">
        <v>10</v>
      </c>
      <c r="D514" s="81">
        <v>259</v>
      </c>
      <c r="E514" s="81">
        <v>20.99</v>
      </c>
      <c r="F514" s="159">
        <f t="shared" si="11"/>
        <v>5436.41</v>
      </c>
    </row>
    <row r="515" spans="1:6" ht="25.5" x14ac:dyDescent="0.2">
      <c r="A515" s="81">
        <v>357</v>
      </c>
      <c r="B515" s="79" t="s">
        <v>726</v>
      </c>
      <c r="C515" s="81" t="s">
        <v>10</v>
      </c>
      <c r="D515" s="81">
        <v>610</v>
      </c>
      <c r="E515" s="81">
        <v>42.95</v>
      </c>
      <c r="F515" s="159">
        <f t="shared" si="11"/>
        <v>26199.5</v>
      </c>
    </row>
    <row r="516" spans="1:6" ht="23.25" customHeight="1" x14ac:dyDescent="0.2">
      <c r="A516" s="81">
        <v>358</v>
      </c>
      <c r="B516" s="79" t="s">
        <v>727</v>
      </c>
      <c r="C516" s="81" t="s">
        <v>10</v>
      </c>
      <c r="D516" s="81">
        <v>1</v>
      </c>
      <c r="E516" s="81">
        <v>50.23</v>
      </c>
      <c r="F516" s="159">
        <f t="shared" si="11"/>
        <v>50.23</v>
      </c>
    </row>
    <row r="517" spans="1:6" ht="23.25" customHeight="1" x14ac:dyDescent="0.2">
      <c r="A517" s="81">
        <v>359</v>
      </c>
      <c r="B517" s="79" t="s">
        <v>728</v>
      </c>
      <c r="C517" s="81" t="s">
        <v>10</v>
      </c>
      <c r="D517" s="81">
        <v>290</v>
      </c>
      <c r="E517" s="81">
        <v>56.63</v>
      </c>
      <c r="F517" s="159">
        <f t="shared" si="11"/>
        <v>16422.7</v>
      </c>
    </row>
    <row r="518" spans="1:6" ht="15.75" customHeight="1" x14ac:dyDescent="0.2">
      <c r="A518" s="81">
        <v>360</v>
      </c>
      <c r="B518" s="79" t="s">
        <v>729</v>
      </c>
      <c r="C518" s="81" t="s">
        <v>150</v>
      </c>
      <c r="D518" s="81">
        <v>3</v>
      </c>
      <c r="E518" s="81">
        <v>81.680000000000007</v>
      </c>
      <c r="F518" s="159">
        <f t="shared" si="11"/>
        <v>245.04000000000002</v>
      </c>
    </row>
    <row r="519" spans="1:6" ht="23.25" customHeight="1" x14ac:dyDescent="0.2">
      <c r="A519" s="81">
        <v>361</v>
      </c>
      <c r="B519" s="79" t="s">
        <v>730</v>
      </c>
      <c r="C519" s="81" t="s">
        <v>10</v>
      </c>
      <c r="D519" s="81">
        <v>21</v>
      </c>
      <c r="E519" s="81">
        <v>30.45</v>
      </c>
      <c r="F519" s="159">
        <f t="shared" si="11"/>
        <v>639.44999999999993</v>
      </c>
    </row>
    <row r="520" spans="1:6" ht="15.75" customHeight="1" x14ac:dyDescent="0.2">
      <c r="A520" s="81">
        <v>362</v>
      </c>
      <c r="B520" s="79" t="s">
        <v>731</v>
      </c>
      <c r="C520" s="81" t="s">
        <v>10</v>
      </c>
      <c r="D520" s="81">
        <v>1</v>
      </c>
      <c r="E520" s="81">
        <v>40.85</v>
      </c>
      <c r="F520" s="159">
        <f t="shared" si="11"/>
        <v>40.85</v>
      </c>
    </row>
    <row r="521" spans="1:6" ht="15.75" customHeight="1" x14ac:dyDescent="0.2">
      <c r="A521" s="81">
        <v>363</v>
      </c>
      <c r="B521" s="79" t="s">
        <v>732</v>
      </c>
      <c r="C521" s="81" t="s">
        <v>10</v>
      </c>
      <c r="D521" s="81">
        <v>4</v>
      </c>
      <c r="E521" s="81">
        <v>693.75</v>
      </c>
      <c r="F521" s="159">
        <f t="shared" si="11"/>
        <v>2775</v>
      </c>
    </row>
    <row r="522" spans="1:6" ht="15.75" customHeight="1" x14ac:dyDescent="0.2">
      <c r="A522" s="81">
        <v>364</v>
      </c>
      <c r="B522" s="79" t="s">
        <v>733</v>
      </c>
      <c r="C522" s="81" t="s">
        <v>10</v>
      </c>
      <c r="D522" s="81">
        <v>1</v>
      </c>
      <c r="E522" s="81">
        <v>135.41</v>
      </c>
      <c r="F522" s="159">
        <f t="shared" si="11"/>
        <v>135.41</v>
      </c>
    </row>
    <row r="523" spans="1:6" ht="23.25" customHeight="1" x14ac:dyDescent="0.2">
      <c r="A523" s="81">
        <v>365</v>
      </c>
      <c r="B523" s="79" t="s">
        <v>734</v>
      </c>
      <c r="C523" s="81" t="s">
        <v>10</v>
      </c>
      <c r="D523" s="81">
        <v>2</v>
      </c>
      <c r="E523" s="81">
        <v>473.34</v>
      </c>
      <c r="F523" s="159">
        <f t="shared" si="11"/>
        <v>946.68</v>
      </c>
    </row>
    <row r="524" spans="1:6" ht="15.75" customHeight="1" x14ac:dyDescent="0.2">
      <c r="A524" s="81">
        <v>366</v>
      </c>
      <c r="B524" s="79" t="s">
        <v>735</v>
      </c>
      <c r="C524" s="81" t="s">
        <v>10</v>
      </c>
      <c r="D524" s="81">
        <v>2</v>
      </c>
      <c r="E524" s="81">
        <v>558.23</v>
      </c>
      <c r="F524" s="159">
        <f t="shared" si="11"/>
        <v>1116.46</v>
      </c>
    </row>
    <row r="525" spans="1:6" ht="15.75" customHeight="1" x14ac:dyDescent="0.2">
      <c r="A525" s="81">
        <v>367</v>
      </c>
      <c r="B525" s="79" t="s">
        <v>736</v>
      </c>
      <c r="C525" s="81" t="s">
        <v>10</v>
      </c>
      <c r="D525" s="81">
        <v>2</v>
      </c>
      <c r="E525" s="81">
        <v>524.19000000000005</v>
      </c>
      <c r="F525" s="159">
        <f t="shared" si="11"/>
        <v>1048.3800000000001</v>
      </c>
    </row>
    <row r="526" spans="1:6" ht="15.75" customHeight="1" x14ac:dyDescent="0.2">
      <c r="A526" s="81">
        <v>368</v>
      </c>
      <c r="B526" s="79" t="s">
        <v>737</v>
      </c>
      <c r="C526" s="81" t="s">
        <v>10</v>
      </c>
      <c r="D526" s="81">
        <v>1</v>
      </c>
      <c r="E526" s="81">
        <v>605.89</v>
      </c>
      <c r="F526" s="159">
        <f t="shared" si="11"/>
        <v>605.89</v>
      </c>
    </row>
    <row r="527" spans="1:6" ht="23.25" customHeight="1" x14ac:dyDescent="0.2">
      <c r="A527" s="81">
        <v>369</v>
      </c>
      <c r="B527" s="79" t="s">
        <v>738</v>
      </c>
      <c r="C527" s="81" t="s">
        <v>109</v>
      </c>
      <c r="D527" s="81">
        <v>3</v>
      </c>
      <c r="E527" s="81">
        <v>592.5</v>
      </c>
      <c r="F527" s="159">
        <f t="shared" si="11"/>
        <v>1777.5</v>
      </c>
    </row>
    <row r="528" spans="1:6" ht="15.75" customHeight="1" x14ac:dyDescent="0.2">
      <c r="A528" s="81">
        <v>370</v>
      </c>
      <c r="B528" s="79" t="s">
        <v>739</v>
      </c>
      <c r="C528" s="81" t="s">
        <v>10</v>
      </c>
      <c r="D528" s="81">
        <v>3</v>
      </c>
      <c r="E528" s="81">
        <v>1455</v>
      </c>
      <c r="F528" s="159">
        <f t="shared" si="11"/>
        <v>4365</v>
      </c>
    </row>
    <row r="529" spans="1:6" ht="15.75" customHeight="1" x14ac:dyDescent="0.2">
      <c r="A529" s="81">
        <v>371</v>
      </c>
      <c r="B529" s="79" t="s">
        <v>740</v>
      </c>
      <c r="C529" s="81" t="s">
        <v>10</v>
      </c>
      <c r="D529" s="81">
        <v>2</v>
      </c>
      <c r="E529" s="81">
        <v>2111.25</v>
      </c>
      <c r="F529" s="159">
        <f t="shared" si="11"/>
        <v>4222.5</v>
      </c>
    </row>
    <row r="530" spans="1:6" ht="15.75" customHeight="1" x14ac:dyDescent="0.2">
      <c r="A530" s="81">
        <v>372</v>
      </c>
      <c r="B530" s="79" t="s">
        <v>741</v>
      </c>
      <c r="C530" s="81" t="s">
        <v>10</v>
      </c>
      <c r="D530" s="81">
        <v>1</v>
      </c>
      <c r="E530" s="81">
        <v>14.42</v>
      </c>
      <c r="F530" s="159">
        <f t="shared" si="11"/>
        <v>14.42</v>
      </c>
    </row>
    <row r="531" spans="1:6" ht="15.75" customHeight="1" x14ac:dyDescent="0.2">
      <c r="A531" s="81">
        <v>373</v>
      </c>
      <c r="B531" s="79" t="s">
        <v>742</v>
      </c>
      <c r="C531" s="81" t="s">
        <v>10</v>
      </c>
      <c r="D531" s="81">
        <v>1</v>
      </c>
      <c r="E531" s="81">
        <v>4937.63</v>
      </c>
      <c r="F531" s="159">
        <f t="shared" si="11"/>
        <v>4937.63</v>
      </c>
    </row>
    <row r="532" spans="1:6" ht="15.75" customHeight="1" x14ac:dyDescent="0.2">
      <c r="A532" s="81">
        <v>374</v>
      </c>
      <c r="B532" s="79" t="s">
        <v>743</v>
      </c>
      <c r="C532" s="81" t="s">
        <v>10</v>
      </c>
      <c r="D532" s="81">
        <v>168</v>
      </c>
      <c r="E532" s="81">
        <v>1.63</v>
      </c>
      <c r="F532" s="159">
        <f t="shared" si="11"/>
        <v>273.83999999999997</v>
      </c>
    </row>
    <row r="533" spans="1:6" ht="15.75" customHeight="1" x14ac:dyDescent="0.2">
      <c r="A533" s="81">
        <v>375</v>
      </c>
      <c r="B533" s="79" t="s">
        <v>744</v>
      </c>
      <c r="C533" s="81" t="s">
        <v>10</v>
      </c>
      <c r="D533" s="81">
        <v>10</v>
      </c>
      <c r="E533" s="81">
        <v>159.62</v>
      </c>
      <c r="F533" s="159">
        <f t="shared" si="11"/>
        <v>1596.2</v>
      </c>
    </row>
    <row r="534" spans="1:6" ht="15.75" customHeight="1" x14ac:dyDescent="0.2">
      <c r="A534" s="81">
        <v>376</v>
      </c>
      <c r="B534" s="79" t="s">
        <v>745</v>
      </c>
      <c r="C534" s="81" t="s">
        <v>10</v>
      </c>
      <c r="D534" s="81">
        <v>3</v>
      </c>
      <c r="E534" s="81">
        <v>133.94999999999999</v>
      </c>
      <c r="F534" s="159">
        <f t="shared" si="11"/>
        <v>401.84999999999997</v>
      </c>
    </row>
    <row r="535" spans="1:6" ht="15.75" customHeight="1" x14ac:dyDescent="0.2">
      <c r="A535" s="81">
        <v>377</v>
      </c>
      <c r="B535" s="79" t="s">
        <v>746</v>
      </c>
      <c r="C535" s="81" t="s">
        <v>10</v>
      </c>
      <c r="D535" s="81">
        <v>7</v>
      </c>
      <c r="E535" s="81">
        <v>169.25</v>
      </c>
      <c r="F535" s="159">
        <f t="shared" si="11"/>
        <v>1184.75</v>
      </c>
    </row>
    <row r="536" spans="1:6" ht="15.75" customHeight="1" x14ac:dyDescent="0.2">
      <c r="A536" s="81">
        <v>378</v>
      </c>
      <c r="B536" s="79" t="s">
        <v>747</v>
      </c>
      <c r="C536" s="81" t="s">
        <v>10</v>
      </c>
      <c r="D536" s="81">
        <v>22</v>
      </c>
      <c r="E536" s="81">
        <v>157.36000000000001</v>
      </c>
      <c r="F536" s="159">
        <f t="shared" si="11"/>
        <v>3461.92</v>
      </c>
    </row>
    <row r="537" spans="1:6" ht="15.75" customHeight="1" x14ac:dyDescent="0.2">
      <c r="A537" s="81">
        <v>379</v>
      </c>
      <c r="B537" s="79" t="s">
        <v>748</v>
      </c>
      <c r="C537" s="81" t="s">
        <v>10</v>
      </c>
      <c r="D537" s="81">
        <v>14</v>
      </c>
      <c r="E537" s="81">
        <v>181.02</v>
      </c>
      <c r="F537" s="159">
        <f t="shared" si="11"/>
        <v>2534.2800000000002</v>
      </c>
    </row>
    <row r="538" spans="1:6" ht="15.75" customHeight="1" x14ac:dyDescent="0.2">
      <c r="A538" s="81">
        <v>380</v>
      </c>
      <c r="B538" s="79" t="s">
        <v>749</v>
      </c>
      <c r="C538" s="81" t="s">
        <v>10</v>
      </c>
      <c r="D538" s="81">
        <v>2</v>
      </c>
      <c r="E538" s="81">
        <v>181.13</v>
      </c>
      <c r="F538" s="159">
        <f t="shared" si="11"/>
        <v>362.26</v>
      </c>
    </row>
    <row r="539" spans="1:6" ht="15.75" customHeight="1" x14ac:dyDescent="0.2">
      <c r="A539" s="81">
        <v>381</v>
      </c>
      <c r="B539" s="79" t="s">
        <v>750</v>
      </c>
      <c r="C539" s="81" t="s">
        <v>10</v>
      </c>
      <c r="D539" s="81">
        <v>3</v>
      </c>
      <c r="E539" s="81">
        <v>3489.41</v>
      </c>
      <c r="F539" s="159">
        <f t="shared" si="11"/>
        <v>10468.23</v>
      </c>
    </row>
    <row r="540" spans="1:6" ht="15.75" customHeight="1" x14ac:dyDescent="0.2">
      <c r="A540" s="81">
        <v>382</v>
      </c>
      <c r="B540" s="79" t="s">
        <v>751</v>
      </c>
      <c r="C540" s="81" t="s">
        <v>10</v>
      </c>
      <c r="D540" s="81">
        <v>1</v>
      </c>
      <c r="E540" s="81">
        <v>2325.89</v>
      </c>
      <c r="F540" s="159">
        <f t="shared" si="11"/>
        <v>2325.89</v>
      </c>
    </row>
    <row r="541" spans="1:6" ht="15.75" customHeight="1" x14ac:dyDescent="0.2">
      <c r="A541" s="81">
        <v>383</v>
      </c>
      <c r="B541" s="79" t="s">
        <v>752</v>
      </c>
      <c r="C541" s="81" t="s">
        <v>10</v>
      </c>
      <c r="D541" s="81">
        <v>2</v>
      </c>
      <c r="E541" s="81">
        <v>3920.93</v>
      </c>
      <c r="F541" s="159">
        <f t="shared" si="11"/>
        <v>7841.86</v>
      </c>
    </row>
    <row r="542" spans="1:6" ht="15.75" customHeight="1" x14ac:dyDescent="0.2">
      <c r="A542" s="81">
        <v>384</v>
      </c>
      <c r="B542" s="79" t="s">
        <v>753</v>
      </c>
      <c r="C542" s="81" t="s">
        <v>10</v>
      </c>
      <c r="D542" s="81">
        <v>1</v>
      </c>
      <c r="E542" s="81">
        <v>3881.45</v>
      </c>
      <c r="F542" s="159">
        <f t="shared" si="11"/>
        <v>3881.45</v>
      </c>
    </row>
    <row r="543" spans="1:6" ht="15.75" customHeight="1" x14ac:dyDescent="0.2">
      <c r="A543" s="81">
        <v>385</v>
      </c>
      <c r="B543" s="79" t="s">
        <v>754</v>
      </c>
      <c r="C543" s="81" t="s">
        <v>10</v>
      </c>
      <c r="D543" s="81">
        <v>50</v>
      </c>
      <c r="E543" s="81">
        <v>169.05</v>
      </c>
      <c r="F543" s="159">
        <f t="shared" si="11"/>
        <v>8452.5</v>
      </c>
    </row>
    <row r="544" spans="1:6" ht="15.75" customHeight="1" x14ac:dyDescent="0.2">
      <c r="A544" s="81">
        <v>386</v>
      </c>
      <c r="B544" s="79" t="s">
        <v>755</v>
      </c>
      <c r="C544" s="81" t="s">
        <v>10</v>
      </c>
      <c r="D544" s="81">
        <v>54</v>
      </c>
      <c r="E544" s="81">
        <v>182.11</v>
      </c>
      <c r="F544" s="159">
        <f t="shared" si="11"/>
        <v>9833.94</v>
      </c>
    </row>
    <row r="545" spans="1:6" ht="15.75" customHeight="1" x14ac:dyDescent="0.2">
      <c r="A545" s="81">
        <v>387</v>
      </c>
      <c r="B545" s="79" t="s">
        <v>756</v>
      </c>
      <c r="C545" s="81" t="s">
        <v>10</v>
      </c>
      <c r="D545" s="81">
        <v>12</v>
      </c>
      <c r="E545" s="81">
        <v>181.13</v>
      </c>
      <c r="F545" s="159">
        <f t="shared" si="11"/>
        <v>2173.56</v>
      </c>
    </row>
    <row r="546" spans="1:6" ht="15.75" customHeight="1" x14ac:dyDescent="0.2">
      <c r="A546" s="81">
        <v>388</v>
      </c>
      <c r="B546" s="79" t="s">
        <v>757</v>
      </c>
      <c r="C546" s="81" t="s">
        <v>10</v>
      </c>
      <c r="D546" s="81">
        <v>2</v>
      </c>
      <c r="E546" s="81">
        <v>244.61</v>
      </c>
      <c r="F546" s="159">
        <f t="shared" si="11"/>
        <v>489.22</v>
      </c>
    </row>
    <row r="547" spans="1:6" ht="15.75" customHeight="1" x14ac:dyDescent="0.2">
      <c r="A547" s="81">
        <v>389</v>
      </c>
      <c r="B547" s="79" t="s">
        <v>758</v>
      </c>
      <c r="C547" s="81" t="s">
        <v>10</v>
      </c>
      <c r="D547" s="81">
        <v>38</v>
      </c>
      <c r="E547" s="81">
        <v>194.78</v>
      </c>
      <c r="F547" s="159">
        <f t="shared" si="11"/>
        <v>7401.64</v>
      </c>
    </row>
    <row r="548" spans="1:6" ht="15.75" customHeight="1" x14ac:dyDescent="0.2">
      <c r="A548" s="81">
        <v>390</v>
      </c>
      <c r="B548" s="79" t="s">
        <v>759</v>
      </c>
      <c r="C548" s="81" t="s">
        <v>10</v>
      </c>
      <c r="D548" s="81">
        <v>45</v>
      </c>
      <c r="E548" s="81">
        <v>179.45</v>
      </c>
      <c r="F548" s="159">
        <f t="shared" si="11"/>
        <v>8075.2499999999991</v>
      </c>
    </row>
    <row r="549" spans="1:6" ht="15.75" customHeight="1" x14ac:dyDescent="0.2">
      <c r="A549" s="81">
        <v>391</v>
      </c>
      <c r="B549" s="79" t="s">
        <v>760</v>
      </c>
      <c r="C549" s="81" t="s">
        <v>10</v>
      </c>
      <c r="D549" s="81">
        <v>16</v>
      </c>
      <c r="E549" s="81">
        <v>212.62</v>
      </c>
      <c r="F549" s="159">
        <f t="shared" si="11"/>
        <v>3401.92</v>
      </c>
    </row>
    <row r="550" spans="1:6" ht="15.75" customHeight="1" x14ac:dyDescent="0.2">
      <c r="A550" s="81">
        <v>392</v>
      </c>
      <c r="B550" s="79" t="s">
        <v>761</v>
      </c>
      <c r="C550" s="81" t="s">
        <v>10</v>
      </c>
      <c r="D550" s="81">
        <v>31</v>
      </c>
      <c r="E550" s="81">
        <v>226.37</v>
      </c>
      <c r="F550" s="159">
        <f t="shared" ref="F550:F613" si="12">E550*D550</f>
        <v>7017.47</v>
      </c>
    </row>
    <row r="551" spans="1:6" ht="15.75" customHeight="1" x14ac:dyDescent="0.2">
      <c r="A551" s="81">
        <v>393</v>
      </c>
      <c r="B551" s="79" t="s">
        <v>762</v>
      </c>
      <c r="C551" s="81" t="s">
        <v>10</v>
      </c>
      <c r="D551" s="81">
        <v>3</v>
      </c>
      <c r="E551" s="81">
        <v>271.18</v>
      </c>
      <c r="F551" s="159">
        <f t="shared" si="12"/>
        <v>813.54</v>
      </c>
    </row>
    <row r="552" spans="1:6" ht="15.75" customHeight="1" x14ac:dyDescent="0.2">
      <c r="A552" s="81">
        <v>394</v>
      </c>
      <c r="B552" s="79" t="s">
        <v>763</v>
      </c>
      <c r="C552" s="81" t="s">
        <v>10</v>
      </c>
      <c r="D552" s="81">
        <v>2</v>
      </c>
      <c r="E552" s="81">
        <v>184.57</v>
      </c>
      <c r="F552" s="159">
        <f t="shared" si="12"/>
        <v>369.14</v>
      </c>
    </row>
    <row r="553" spans="1:6" ht="15.75" customHeight="1" x14ac:dyDescent="0.2">
      <c r="A553" s="81">
        <v>395</v>
      </c>
      <c r="B553" s="79" t="s">
        <v>764</v>
      </c>
      <c r="C553" s="81" t="s">
        <v>10</v>
      </c>
      <c r="D553" s="81">
        <v>27</v>
      </c>
      <c r="E553" s="81">
        <v>240.77</v>
      </c>
      <c r="F553" s="159">
        <f t="shared" si="12"/>
        <v>6500.79</v>
      </c>
    </row>
    <row r="554" spans="1:6" ht="15.75" customHeight="1" x14ac:dyDescent="0.2">
      <c r="A554" s="81">
        <v>396</v>
      </c>
      <c r="B554" s="79" t="s">
        <v>765</v>
      </c>
      <c r="C554" s="81" t="s">
        <v>10</v>
      </c>
      <c r="D554" s="81">
        <v>17</v>
      </c>
      <c r="E554" s="81">
        <v>301.02</v>
      </c>
      <c r="F554" s="159">
        <f t="shared" si="12"/>
        <v>5117.34</v>
      </c>
    </row>
    <row r="555" spans="1:6" ht="15.75" customHeight="1" x14ac:dyDescent="0.2">
      <c r="A555" s="81">
        <v>397</v>
      </c>
      <c r="B555" s="79" t="s">
        <v>766</v>
      </c>
      <c r="C555" s="81" t="s">
        <v>10</v>
      </c>
      <c r="D555" s="81">
        <v>29</v>
      </c>
      <c r="E555" s="81">
        <v>322.08</v>
      </c>
      <c r="F555" s="159">
        <f t="shared" si="12"/>
        <v>9340.32</v>
      </c>
    </row>
    <row r="556" spans="1:6" ht="15.75" customHeight="1" x14ac:dyDescent="0.2">
      <c r="A556" s="81">
        <v>398</v>
      </c>
      <c r="B556" s="79" t="s">
        <v>767</v>
      </c>
      <c r="C556" s="81" t="s">
        <v>10</v>
      </c>
      <c r="D556" s="81">
        <v>15</v>
      </c>
      <c r="E556" s="81">
        <v>348.44</v>
      </c>
      <c r="F556" s="159">
        <f t="shared" si="12"/>
        <v>5226.6000000000004</v>
      </c>
    </row>
    <row r="557" spans="1:6" ht="15.75" customHeight="1" x14ac:dyDescent="0.2">
      <c r="A557" s="81">
        <v>399</v>
      </c>
      <c r="B557" s="79" t="s">
        <v>768</v>
      </c>
      <c r="C557" s="81" t="s">
        <v>10</v>
      </c>
      <c r="D557" s="81">
        <v>3</v>
      </c>
      <c r="E557" s="81">
        <v>768.05</v>
      </c>
      <c r="F557" s="159">
        <f t="shared" si="12"/>
        <v>2304.1499999999996</v>
      </c>
    </row>
    <row r="558" spans="1:6" ht="15.75" customHeight="1" x14ac:dyDescent="0.2">
      <c r="A558" s="81">
        <v>400</v>
      </c>
      <c r="B558" s="79" t="s">
        <v>769</v>
      </c>
      <c r="C558" s="81" t="s">
        <v>10</v>
      </c>
      <c r="D558" s="81">
        <v>12</v>
      </c>
      <c r="E558" s="81">
        <v>319.33999999999997</v>
      </c>
      <c r="F558" s="159">
        <f t="shared" si="12"/>
        <v>3832.08</v>
      </c>
    </row>
    <row r="559" spans="1:6" ht="15.75" customHeight="1" x14ac:dyDescent="0.2">
      <c r="A559" s="81">
        <v>401</v>
      </c>
      <c r="B559" s="79" t="s">
        <v>770</v>
      </c>
      <c r="C559" s="81" t="s">
        <v>10</v>
      </c>
      <c r="D559" s="81">
        <v>8</v>
      </c>
      <c r="E559" s="81">
        <v>375.26</v>
      </c>
      <c r="F559" s="159">
        <f t="shared" si="12"/>
        <v>3002.08</v>
      </c>
    </row>
    <row r="560" spans="1:6" ht="15.75" customHeight="1" x14ac:dyDescent="0.2">
      <c r="A560" s="81">
        <v>402</v>
      </c>
      <c r="B560" s="79" t="s">
        <v>771</v>
      </c>
      <c r="C560" s="81" t="s">
        <v>10</v>
      </c>
      <c r="D560" s="81">
        <v>6</v>
      </c>
      <c r="E560" s="81">
        <v>459.08</v>
      </c>
      <c r="F560" s="159">
        <f t="shared" si="12"/>
        <v>2754.48</v>
      </c>
    </row>
    <row r="561" spans="1:6" ht="15.75" customHeight="1" x14ac:dyDescent="0.2">
      <c r="A561" s="81">
        <v>403</v>
      </c>
      <c r="B561" s="79" t="s">
        <v>772</v>
      </c>
      <c r="C561" s="81" t="s">
        <v>10</v>
      </c>
      <c r="D561" s="81">
        <v>3</v>
      </c>
      <c r="E561" s="81">
        <v>553.73</v>
      </c>
      <c r="F561" s="159">
        <f t="shared" si="12"/>
        <v>1661.19</v>
      </c>
    </row>
    <row r="562" spans="1:6" ht="15.75" customHeight="1" x14ac:dyDescent="0.2">
      <c r="A562" s="81">
        <v>404</v>
      </c>
      <c r="B562" s="79" t="s">
        <v>773</v>
      </c>
      <c r="C562" s="81" t="s">
        <v>10</v>
      </c>
      <c r="D562" s="81">
        <v>1</v>
      </c>
      <c r="E562" s="81">
        <v>510.03</v>
      </c>
      <c r="F562" s="159">
        <f t="shared" si="12"/>
        <v>510.03</v>
      </c>
    </row>
    <row r="563" spans="1:6" ht="15.75" customHeight="1" x14ac:dyDescent="0.2">
      <c r="A563" s="81">
        <v>405</v>
      </c>
      <c r="B563" s="79" t="s">
        <v>774</v>
      </c>
      <c r="C563" s="81" t="s">
        <v>10</v>
      </c>
      <c r="D563" s="81">
        <v>2</v>
      </c>
      <c r="E563" s="81">
        <v>410.66</v>
      </c>
      <c r="F563" s="159">
        <f t="shared" si="12"/>
        <v>821.32</v>
      </c>
    </row>
    <row r="564" spans="1:6" ht="15.75" customHeight="1" x14ac:dyDescent="0.2">
      <c r="A564" s="81">
        <v>406</v>
      </c>
      <c r="B564" s="79" t="s">
        <v>775</v>
      </c>
      <c r="C564" s="81" t="s">
        <v>10</v>
      </c>
      <c r="D564" s="81">
        <v>6</v>
      </c>
      <c r="E564" s="81">
        <v>489.01</v>
      </c>
      <c r="F564" s="159">
        <f t="shared" si="12"/>
        <v>2934.06</v>
      </c>
    </row>
    <row r="565" spans="1:6" ht="15.75" customHeight="1" x14ac:dyDescent="0.2">
      <c r="A565" s="81">
        <v>407</v>
      </c>
      <c r="B565" s="79" t="s">
        <v>776</v>
      </c>
      <c r="C565" s="81" t="s">
        <v>10</v>
      </c>
      <c r="D565" s="81">
        <v>10</v>
      </c>
      <c r="E565" s="81">
        <v>718.48</v>
      </c>
      <c r="F565" s="159">
        <f t="shared" si="12"/>
        <v>7184.8</v>
      </c>
    </row>
    <row r="566" spans="1:6" ht="15.75" customHeight="1" x14ac:dyDescent="0.2">
      <c r="A566" s="81">
        <v>408</v>
      </c>
      <c r="B566" s="79" t="s">
        <v>777</v>
      </c>
      <c r="C566" s="81" t="s">
        <v>10</v>
      </c>
      <c r="D566" s="81">
        <v>3</v>
      </c>
      <c r="E566" s="81">
        <v>842.03</v>
      </c>
      <c r="F566" s="159">
        <f t="shared" si="12"/>
        <v>2526.09</v>
      </c>
    </row>
    <row r="567" spans="1:6" ht="15.75" customHeight="1" x14ac:dyDescent="0.2">
      <c r="A567" s="81">
        <v>409</v>
      </c>
      <c r="B567" s="79" t="s">
        <v>778</v>
      </c>
      <c r="C567" s="81" t="s">
        <v>10</v>
      </c>
      <c r="D567" s="81">
        <v>1</v>
      </c>
      <c r="E567" s="81">
        <v>1084.1600000000001</v>
      </c>
      <c r="F567" s="159">
        <f t="shared" si="12"/>
        <v>1084.1600000000001</v>
      </c>
    </row>
    <row r="568" spans="1:6" ht="15.75" customHeight="1" x14ac:dyDescent="0.2">
      <c r="A568" s="81">
        <v>410</v>
      </c>
      <c r="B568" s="79" t="s">
        <v>779</v>
      </c>
      <c r="C568" s="81" t="s">
        <v>10</v>
      </c>
      <c r="D568" s="81">
        <v>3</v>
      </c>
      <c r="E568" s="81">
        <v>735.37</v>
      </c>
      <c r="F568" s="159">
        <f t="shared" si="12"/>
        <v>2206.11</v>
      </c>
    </row>
    <row r="569" spans="1:6" ht="15.75" customHeight="1" x14ac:dyDescent="0.2">
      <c r="A569" s="81">
        <v>411</v>
      </c>
      <c r="B569" s="79" t="s">
        <v>780</v>
      </c>
      <c r="C569" s="81" t="s">
        <v>10</v>
      </c>
      <c r="D569" s="81">
        <v>18</v>
      </c>
      <c r="E569" s="81">
        <v>774.78</v>
      </c>
      <c r="F569" s="159">
        <f t="shared" si="12"/>
        <v>13946.039999999999</v>
      </c>
    </row>
    <row r="570" spans="1:6" ht="15.75" customHeight="1" x14ac:dyDescent="0.2">
      <c r="A570" s="81">
        <v>412</v>
      </c>
      <c r="B570" s="79" t="s">
        <v>781</v>
      </c>
      <c r="C570" s="81" t="s">
        <v>10</v>
      </c>
      <c r="D570" s="81">
        <v>13</v>
      </c>
      <c r="E570" s="81">
        <v>935.9</v>
      </c>
      <c r="F570" s="159">
        <f t="shared" si="12"/>
        <v>12166.699999999999</v>
      </c>
    </row>
    <row r="571" spans="1:6" x14ac:dyDescent="0.2">
      <c r="A571" s="81">
        <v>413</v>
      </c>
      <c r="B571" s="79" t="s">
        <v>782</v>
      </c>
      <c r="C571" s="81" t="s">
        <v>10</v>
      </c>
      <c r="D571" s="81">
        <v>11</v>
      </c>
      <c r="E571" s="81">
        <v>1905.91</v>
      </c>
      <c r="F571" s="159">
        <f t="shared" si="12"/>
        <v>20965.010000000002</v>
      </c>
    </row>
    <row r="572" spans="1:6" ht="15.75" customHeight="1" x14ac:dyDescent="0.2">
      <c r="A572" s="81">
        <v>414</v>
      </c>
      <c r="B572" s="79" t="s">
        <v>783</v>
      </c>
      <c r="C572" s="81" t="s">
        <v>10</v>
      </c>
      <c r="D572" s="81">
        <v>4</v>
      </c>
      <c r="E572" s="81">
        <v>810.33</v>
      </c>
      <c r="F572" s="159">
        <f t="shared" si="12"/>
        <v>3241.32</v>
      </c>
    </row>
    <row r="573" spans="1:6" ht="15.75" customHeight="1" x14ac:dyDescent="0.2">
      <c r="A573" s="81">
        <v>415</v>
      </c>
      <c r="B573" s="79" t="s">
        <v>784</v>
      </c>
      <c r="C573" s="81" t="s">
        <v>10</v>
      </c>
      <c r="D573" s="81">
        <v>8</v>
      </c>
      <c r="E573" s="81">
        <v>1032.6500000000001</v>
      </c>
      <c r="F573" s="159">
        <f t="shared" si="12"/>
        <v>8261.2000000000007</v>
      </c>
    </row>
    <row r="574" spans="1:6" ht="15.75" customHeight="1" x14ac:dyDescent="0.2">
      <c r="A574" s="81">
        <v>416</v>
      </c>
      <c r="B574" s="79" t="s">
        <v>785</v>
      </c>
      <c r="C574" s="81" t="s">
        <v>10</v>
      </c>
      <c r="D574" s="81">
        <v>4</v>
      </c>
      <c r="E574" s="81">
        <v>1026.57</v>
      </c>
      <c r="F574" s="159">
        <f t="shared" si="12"/>
        <v>4106.28</v>
      </c>
    </row>
    <row r="575" spans="1:6" x14ac:dyDescent="0.2">
      <c r="A575" s="81">
        <v>417</v>
      </c>
      <c r="B575" s="79" t="s">
        <v>786</v>
      </c>
      <c r="C575" s="81" t="s">
        <v>10</v>
      </c>
      <c r="D575" s="81">
        <v>21</v>
      </c>
      <c r="E575" s="81">
        <v>1045.45</v>
      </c>
      <c r="F575" s="159">
        <f t="shared" si="12"/>
        <v>21954.45</v>
      </c>
    </row>
    <row r="576" spans="1:6" ht="15.75" customHeight="1" x14ac:dyDescent="0.2">
      <c r="A576" s="81">
        <v>418</v>
      </c>
      <c r="B576" s="79" t="s">
        <v>787</v>
      </c>
      <c r="C576" s="81" t="s">
        <v>10</v>
      </c>
      <c r="D576" s="81">
        <v>4</v>
      </c>
      <c r="E576" s="81">
        <v>1433.14</v>
      </c>
      <c r="F576" s="159">
        <f t="shared" si="12"/>
        <v>5732.56</v>
      </c>
    </row>
    <row r="577" spans="1:6" ht="15.75" customHeight="1" x14ac:dyDescent="0.2">
      <c r="A577" s="81">
        <v>419</v>
      </c>
      <c r="B577" s="79" t="s">
        <v>788</v>
      </c>
      <c r="C577" s="81" t="s">
        <v>10</v>
      </c>
      <c r="D577" s="81">
        <v>3</v>
      </c>
      <c r="E577" s="81">
        <v>1535</v>
      </c>
      <c r="F577" s="159">
        <f t="shared" si="12"/>
        <v>4605</v>
      </c>
    </row>
    <row r="578" spans="1:6" ht="15.75" customHeight="1" x14ac:dyDescent="0.2">
      <c r="A578" s="81">
        <v>420</v>
      </c>
      <c r="B578" s="79" t="s">
        <v>789</v>
      </c>
      <c r="C578" s="81" t="s">
        <v>10</v>
      </c>
      <c r="D578" s="81">
        <v>4</v>
      </c>
      <c r="E578" s="81">
        <v>2164.4499999999998</v>
      </c>
      <c r="F578" s="159">
        <f t="shared" si="12"/>
        <v>8657.7999999999993</v>
      </c>
    </row>
    <row r="579" spans="1:6" ht="15.75" customHeight="1" x14ac:dyDescent="0.2">
      <c r="A579" s="81">
        <v>421</v>
      </c>
      <c r="B579" s="79" t="s">
        <v>790</v>
      </c>
      <c r="C579" s="81" t="s">
        <v>10</v>
      </c>
      <c r="D579" s="81">
        <v>2</v>
      </c>
      <c r="E579" s="81">
        <v>2186.75</v>
      </c>
      <c r="F579" s="159">
        <f t="shared" si="12"/>
        <v>4373.5</v>
      </c>
    </row>
    <row r="580" spans="1:6" ht="15.75" customHeight="1" x14ac:dyDescent="0.2">
      <c r="A580" s="81">
        <v>422</v>
      </c>
      <c r="B580" s="79" t="s">
        <v>791</v>
      </c>
      <c r="C580" s="81" t="s">
        <v>10</v>
      </c>
      <c r="D580" s="81">
        <v>2</v>
      </c>
      <c r="E580" s="81">
        <v>2378.88</v>
      </c>
      <c r="F580" s="159">
        <f t="shared" si="12"/>
        <v>4757.76</v>
      </c>
    </row>
    <row r="581" spans="1:6" ht="15.75" customHeight="1" x14ac:dyDescent="0.2">
      <c r="A581" s="81">
        <v>423</v>
      </c>
      <c r="B581" s="79" t="s">
        <v>792</v>
      </c>
      <c r="C581" s="81" t="s">
        <v>10</v>
      </c>
      <c r="D581" s="81">
        <v>4</v>
      </c>
      <c r="E581" s="81">
        <v>1215.92</v>
      </c>
      <c r="F581" s="159">
        <f t="shared" si="12"/>
        <v>4863.68</v>
      </c>
    </row>
    <row r="582" spans="1:6" ht="15.75" customHeight="1" x14ac:dyDescent="0.2">
      <c r="A582" s="81">
        <v>424</v>
      </c>
      <c r="B582" s="79" t="s">
        <v>793</v>
      </c>
      <c r="C582" s="81" t="s">
        <v>10</v>
      </c>
      <c r="D582" s="81">
        <v>1</v>
      </c>
      <c r="E582" s="81">
        <v>274.04000000000002</v>
      </c>
      <c r="F582" s="159">
        <f t="shared" si="12"/>
        <v>274.04000000000002</v>
      </c>
    </row>
    <row r="583" spans="1:6" ht="15.75" customHeight="1" x14ac:dyDescent="0.2">
      <c r="A583" s="81">
        <v>425</v>
      </c>
      <c r="B583" s="79" t="s">
        <v>794</v>
      </c>
      <c r="C583" s="81" t="s">
        <v>10</v>
      </c>
      <c r="D583" s="82">
        <v>1058</v>
      </c>
      <c r="E583" s="81">
        <v>12.15</v>
      </c>
      <c r="F583" s="159">
        <f t="shared" si="12"/>
        <v>12854.7</v>
      </c>
    </row>
    <row r="584" spans="1:6" ht="15.75" customHeight="1" x14ac:dyDescent="0.2">
      <c r="A584" s="81">
        <v>426</v>
      </c>
      <c r="B584" s="79" t="s">
        <v>795</v>
      </c>
      <c r="C584" s="81" t="s">
        <v>10</v>
      </c>
      <c r="D584" s="81">
        <v>177</v>
      </c>
      <c r="E584" s="81">
        <v>15.75</v>
      </c>
      <c r="F584" s="159">
        <f t="shared" si="12"/>
        <v>2787.75</v>
      </c>
    </row>
    <row r="585" spans="1:6" ht="15.75" customHeight="1" x14ac:dyDescent="0.2">
      <c r="A585" s="81">
        <v>427</v>
      </c>
      <c r="B585" s="79" t="s">
        <v>796</v>
      </c>
      <c r="C585" s="81" t="s">
        <v>17</v>
      </c>
      <c r="D585" s="81">
        <v>1</v>
      </c>
      <c r="E585" s="81">
        <v>398.48</v>
      </c>
      <c r="F585" s="159">
        <f t="shared" si="12"/>
        <v>398.48</v>
      </c>
    </row>
    <row r="586" spans="1:6" ht="15.75" customHeight="1" x14ac:dyDescent="0.2">
      <c r="A586" s="81">
        <v>428</v>
      </c>
      <c r="B586" s="79" t="s">
        <v>797</v>
      </c>
      <c r="C586" s="81" t="s">
        <v>10</v>
      </c>
      <c r="D586" s="81">
        <v>7</v>
      </c>
      <c r="E586" s="81">
        <v>343.7</v>
      </c>
      <c r="F586" s="159">
        <f t="shared" si="12"/>
        <v>2405.9</v>
      </c>
    </row>
    <row r="587" spans="1:6" ht="15.75" customHeight="1" x14ac:dyDescent="0.2">
      <c r="A587" s="81">
        <v>429</v>
      </c>
      <c r="B587" s="79" t="s">
        <v>798</v>
      </c>
      <c r="C587" s="81" t="s">
        <v>10</v>
      </c>
      <c r="D587" s="81">
        <v>5</v>
      </c>
      <c r="E587" s="81">
        <v>240.19</v>
      </c>
      <c r="F587" s="159">
        <f t="shared" si="12"/>
        <v>1200.95</v>
      </c>
    </row>
    <row r="588" spans="1:6" ht="15.75" customHeight="1" x14ac:dyDescent="0.2">
      <c r="A588" s="81">
        <v>430</v>
      </c>
      <c r="B588" s="79" t="s">
        <v>799</v>
      </c>
      <c r="C588" s="81" t="s">
        <v>10</v>
      </c>
      <c r="D588" s="81">
        <v>1</v>
      </c>
      <c r="E588" s="81">
        <v>228.38</v>
      </c>
      <c r="F588" s="159">
        <f t="shared" si="12"/>
        <v>228.38</v>
      </c>
    </row>
    <row r="589" spans="1:6" x14ac:dyDescent="0.2">
      <c r="A589" s="81">
        <v>431</v>
      </c>
      <c r="B589" s="79" t="s">
        <v>800</v>
      </c>
      <c r="C589" s="81" t="s">
        <v>10</v>
      </c>
      <c r="D589" s="81">
        <v>33</v>
      </c>
      <c r="E589" s="81">
        <v>687.1</v>
      </c>
      <c r="F589" s="159">
        <f t="shared" si="12"/>
        <v>22674.3</v>
      </c>
    </row>
    <row r="590" spans="1:6" ht="15.75" customHeight="1" x14ac:dyDescent="0.2">
      <c r="A590" s="81">
        <v>432</v>
      </c>
      <c r="B590" s="79" t="s">
        <v>801</v>
      </c>
      <c r="C590" s="81" t="s">
        <v>10</v>
      </c>
      <c r="D590" s="81">
        <v>5</v>
      </c>
      <c r="E590" s="81">
        <v>416.68</v>
      </c>
      <c r="F590" s="159">
        <f t="shared" si="12"/>
        <v>2083.4</v>
      </c>
    </row>
    <row r="591" spans="1:6" ht="15.75" customHeight="1" x14ac:dyDescent="0.2">
      <c r="A591" s="81">
        <v>433</v>
      </c>
      <c r="B591" s="79" t="s">
        <v>802</v>
      </c>
      <c r="C591" s="81" t="s">
        <v>10</v>
      </c>
      <c r="D591" s="81">
        <v>3</v>
      </c>
      <c r="E591" s="81">
        <v>433.13</v>
      </c>
      <c r="F591" s="159">
        <f t="shared" si="12"/>
        <v>1299.3899999999999</v>
      </c>
    </row>
    <row r="592" spans="1:6" ht="15.75" customHeight="1" x14ac:dyDescent="0.2">
      <c r="A592" s="81">
        <v>434</v>
      </c>
      <c r="B592" s="79" t="s">
        <v>803</v>
      </c>
      <c r="C592" s="81" t="s">
        <v>10</v>
      </c>
      <c r="D592" s="81">
        <v>2</v>
      </c>
      <c r="E592" s="81">
        <v>124.43</v>
      </c>
      <c r="F592" s="159">
        <f t="shared" si="12"/>
        <v>248.86</v>
      </c>
    </row>
    <row r="593" spans="1:6" ht="15.75" customHeight="1" x14ac:dyDescent="0.2">
      <c r="A593" s="81">
        <v>435</v>
      </c>
      <c r="B593" s="79" t="s">
        <v>804</v>
      </c>
      <c r="C593" s="81" t="s">
        <v>10</v>
      </c>
      <c r="D593" s="81">
        <v>2</v>
      </c>
      <c r="E593" s="81">
        <v>198.46</v>
      </c>
      <c r="F593" s="159">
        <f t="shared" si="12"/>
        <v>396.92</v>
      </c>
    </row>
    <row r="594" spans="1:6" ht="15.75" customHeight="1" x14ac:dyDescent="0.2">
      <c r="A594" s="81">
        <v>436</v>
      </c>
      <c r="B594" s="79" t="s">
        <v>805</v>
      </c>
      <c r="C594" s="81" t="s">
        <v>10</v>
      </c>
      <c r="D594" s="81">
        <v>2</v>
      </c>
      <c r="E594" s="81">
        <v>177.19</v>
      </c>
      <c r="F594" s="159">
        <f t="shared" si="12"/>
        <v>354.38</v>
      </c>
    </row>
    <row r="595" spans="1:6" ht="15.75" customHeight="1" x14ac:dyDescent="0.2">
      <c r="A595" s="81">
        <v>437</v>
      </c>
      <c r="B595" s="79" t="s">
        <v>806</v>
      </c>
      <c r="C595" s="81" t="s">
        <v>10</v>
      </c>
      <c r="D595" s="81">
        <v>1</v>
      </c>
      <c r="E595" s="81">
        <v>248.06</v>
      </c>
      <c r="F595" s="159">
        <f t="shared" si="12"/>
        <v>248.06</v>
      </c>
    </row>
    <row r="596" spans="1:6" ht="15.75" customHeight="1" x14ac:dyDescent="0.2">
      <c r="A596" s="81">
        <v>438</v>
      </c>
      <c r="B596" s="79" t="s">
        <v>807</v>
      </c>
      <c r="C596" s="81" t="s">
        <v>10</v>
      </c>
      <c r="D596" s="81">
        <v>1</v>
      </c>
      <c r="E596" s="81">
        <v>224.43</v>
      </c>
      <c r="F596" s="159">
        <f t="shared" si="12"/>
        <v>224.43</v>
      </c>
    </row>
    <row r="597" spans="1:6" ht="15.75" customHeight="1" x14ac:dyDescent="0.2">
      <c r="A597" s="81">
        <v>439</v>
      </c>
      <c r="B597" s="79" t="s">
        <v>808</v>
      </c>
      <c r="C597" s="81" t="s">
        <v>10</v>
      </c>
      <c r="D597" s="81">
        <v>7</v>
      </c>
      <c r="E597" s="81">
        <v>101.43</v>
      </c>
      <c r="F597" s="159">
        <f t="shared" si="12"/>
        <v>710.01</v>
      </c>
    </row>
    <row r="598" spans="1:6" ht="15.75" customHeight="1" x14ac:dyDescent="0.2">
      <c r="A598" s="81">
        <v>440</v>
      </c>
      <c r="B598" s="79" t="s">
        <v>809</v>
      </c>
      <c r="C598" s="81" t="s">
        <v>10</v>
      </c>
      <c r="D598" s="81">
        <v>1</v>
      </c>
      <c r="E598" s="81">
        <v>145.97</v>
      </c>
      <c r="F598" s="159">
        <f t="shared" si="12"/>
        <v>145.97</v>
      </c>
    </row>
    <row r="599" spans="1:6" ht="15.75" customHeight="1" x14ac:dyDescent="0.2">
      <c r="A599" s="81">
        <v>441</v>
      </c>
      <c r="B599" s="79" t="s">
        <v>810</v>
      </c>
      <c r="C599" s="81" t="s">
        <v>10</v>
      </c>
      <c r="D599" s="81">
        <v>2</v>
      </c>
      <c r="E599" s="81">
        <v>163.03</v>
      </c>
      <c r="F599" s="159">
        <f t="shared" si="12"/>
        <v>326.06</v>
      </c>
    </row>
    <row r="600" spans="1:6" ht="15.75" customHeight="1" x14ac:dyDescent="0.2">
      <c r="A600" s="81">
        <v>442</v>
      </c>
      <c r="B600" s="79" t="s">
        <v>811</v>
      </c>
      <c r="C600" s="81" t="s">
        <v>10</v>
      </c>
      <c r="D600" s="81">
        <v>2</v>
      </c>
      <c r="E600" s="81">
        <v>173.27</v>
      </c>
      <c r="F600" s="159">
        <f t="shared" si="12"/>
        <v>346.54</v>
      </c>
    </row>
    <row r="601" spans="1:6" ht="15.75" customHeight="1" x14ac:dyDescent="0.2">
      <c r="A601" s="81">
        <v>443</v>
      </c>
      <c r="B601" s="79" t="s">
        <v>812</v>
      </c>
      <c r="C601" s="81" t="s">
        <v>10</v>
      </c>
      <c r="D601" s="81">
        <v>2</v>
      </c>
      <c r="E601" s="81">
        <v>195.63</v>
      </c>
      <c r="F601" s="159">
        <f t="shared" si="12"/>
        <v>391.26</v>
      </c>
    </row>
    <row r="602" spans="1:6" ht="15.75" customHeight="1" x14ac:dyDescent="0.2">
      <c r="A602" s="81">
        <v>444</v>
      </c>
      <c r="B602" s="79" t="s">
        <v>813</v>
      </c>
      <c r="C602" s="81" t="s">
        <v>10</v>
      </c>
      <c r="D602" s="81">
        <v>2</v>
      </c>
      <c r="E602" s="81">
        <v>193.72</v>
      </c>
      <c r="F602" s="159">
        <f t="shared" si="12"/>
        <v>387.44</v>
      </c>
    </row>
    <row r="603" spans="1:6" ht="15.75" customHeight="1" x14ac:dyDescent="0.2">
      <c r="A603" s="81">
        <v>445</v>
      </c>
      <c r="B603" s="79" t="s">
        <v>814</v>
      </c>
      <c r="C603" s="81" t="s">
        <v>10</v>
      </c>
      <c r="D603" s="81">
        <v>3</v>
      </c>
      <c r="E603" s="81">
        <v>183.8</v>
      </c>
      <c r="F603" s="159">
        <f t="shared" si="12"/>
        <v>551.40000000000009</v>
      </c>
    </row>
    <row r="604" spans="1:6" ht="15.75" customHeight="1" x14ac:dyDescent="0.2">
      <c r="A604" s="81">
        <v>446</v>
      </c>
      <c r="B604" s="79" t="s">
        <v>815</v>
      </c>
      <c r="C604" s="81" t="s">
        <v>10</v>
      </c>
      <c r="D604" s="81">
        <v>1</v>
      </c>
      <c r="E604" s="81">
        <v>219.98</v>
      </c>
      <c r="F604" s="159">
        <f t="shared" si="12"/>
        <v>219.98</v>
      </c>
    </row>
    <row r="605" spans="1:6" ht="15.75" customHeight="1" x14ac:dyDescent="0.2">
      <c r="A605" s="81">
        <v>447</v>
      </c>
      <c r="B605" s="79" t="s">
        <v>816</v>
      </c>
      <c r="C605" s="81" t="s">
        <v>10</v>
      </c>
      <c r="D605" s="81">
        <v>1</v>
      </c>
      <c r="E605" s="81">
        <v>228.26</v>
      </c>
      <c r="F605" s="159">
        <f t="shared" si="12"/>
        <v>228.26</v>
      </c>
    </row>
    <row r="606" spans="1:6" ht="15.75" customHeight="1" x14ac:dyDescent="0.2">
      <c r="A606" s="81">
        <v>448</v>
      </c>
      <c r="B606" s="79" t="s">
        <v>817</v>
      </c>
      <c r="C606" s="81" t="s">
        <v>10</v>
      </c>
      <c r="D606" s="81">
        <v>1</v>
      </c>
      <c r="E606" s="81">
        <v>215.6</v>
      </c>
      <c r="F606" s="159">
        <f t="shared" si="12"/>
        <v>215.6</v>
      </c>
    </row>
    <row r="607" spans="1:6" ht="15.75" customHeight="1" x14ac:dyDescent="0.2">
      <c r="A607" s="81">
        <v>449</v>
      </c>
      <c r="B607" s="79" t="s">
        <v>818</v>
      </c>
      <c r="C607" s="81" t="s">
        <v>10</v>
      </c>
      <c r="D607" s="81">
        <v>3</v>
      </c>
      <c r="E607" s="81">
        <v>177.84</v>
      </c>
      <c r="F607" s="159">
        <f t="shared" si="12"/>
        <v>533.52</v>
      </c>
    </row>
    <row r="608" spans="1:6" ht="15.75" customHeight="1" x14ac:dyDescent="0.2">
      <c r="A608" s="81">
        <v>450</v>
      </c>
      <c r="B608" s="79" t="s">
        <v>819</v>
      </c>
      <c r="C608" s="81" t="s">
        <v>10</v>
      </c>
      <c r="D608" s="81">
        <v>1</v>
      </c>
      <c r="E608" s="81">
        <v>979.63</v>
      </c>
      <c r="F608" s="159">
        <f t="shared" si="12"/>
        <v>979.63</v>
      </c>
    </row>
    <row r="609" spans="1:6" ht="15.75" customHeight="1" x14ac:dyDescent="0.2">
      <c r="A609" s="81">
        <v>451</v>
      </c>
      <c r="B609" s="79" t="s">
        <v>820</v>
      </c>
      <c r="C609" s="81" t="s">
        <v>10</v>
      </c>
      <c r="D609" s="81">
        <v>4</v>
      </c>
      <c r="E609" s="81">
        <v>176.13</v>
      </c>
      <c r="F609" s="159">
        <f t="shared" si="12"/>
        <v>704.52</v>
      </c>
    </row>
    <row r="610" spans="1:6" ht="15.75" customHeight="1" x14ac:dyDescent="0.2">
      <c r="A610" s="81">
        <v>452</v>
      </c>
      <c r="B610" s="79" t="s">
        <v>821</v>
      </c>
      <c r="C610" s="81" t="s">
        <v>10</v>
      </c>
      <c r="D610" s="81">
        <v>1</v>
      </c>
      <c r="E610" s="81">
        <v>260.60000000000002</v>
      </c>
      <c r="F610" s="159">
        <f t="shared" si="12"/>
        <v>260.60000000000002</v>
      </c>
    </row>
    <row r="611" spans="1:6" ht="15.75" customHeight="1" x14ac:dyDescent="0.2">
      <c r="A611" s="81">
        <v>453</v>
      </c>
      <c r="B611" s="79" t="s">
        <v>822</v>
      </c>
      <c r="C611" s="81" t="s">
        <v>10</v>
      </c>
      <c r="D611" s="81">
        <v>2</v>
      </c>
      <c r="E611" s="81">
        <v>186.06</v>
      </c>
      <c r="F611" s="159">
        <f t="shared" si="12"/>
        <v>372.12</v>
      </c>
    </row>
    <row r="612" spans="1:6" ht="15.75" customHeight="1" x14ac:dyDescent="0.2">
      <c r="A612" s="81">
        <v>454</v>
      </c>
      <c r="B612" s="79" t="s">
        <v>823</v>
      </c>
      <c r="C612" s="81" t="s">
        <v>10</v>
      </c>
      <c r="D612" s="81">
        <v>1</v>
      </c>
      <c r="E612" s="81">
        <v>186.74</v>
      </c>
      <c r="F612" s="159">
        <f t="shared" si="12"/>
        <v>186.74</v>
      </c>
    </row>
    <row r="613" spans="1:6" ht="15.75" customHeight="1" x14ac:dyDescent="0.2">
      <c r="A613" s="81">
        <v>455</v>
      </c>
      <c r="B613" s="79" t="s">
        <v>824</v>
      </c>
      <c r="C613" s="81" t="s">
        <v>10</v>
      </c>
      <c r="D613" s="81">
        <v>1</v>
      </c>
      <c r="E613" s="81">
        <v>179.31</v>
      </c>
      <c r="F613" s="159">
        <f t="shared" si="12"/>
        <v>179.31</v>
      </c>
    </row>
    <row r="614" spans="1:6" ht="15.75" customHeight="1" x14ac:dyDescent="0.2">
      <c r="A614" s="81">
        <v>456</v>
      </c>
      <c r="B614" s="79" t="s">
        <v>825</v>
      </c>
      <c r="C614" s="81" t="s">
        <v>10</v>
      </c>
      <c r="D614" s="81">
        <v>3</v>
      </c>
      <c r="E614" s="81">
        <v>191.18</v>
      </c>
      <c r="F614" s="159">
        <f t="shared" ref="F614:F677" si="13">E614*D614</f>
        <v>573.54</v>
      </c>
    </row>
    <row r="615" spans="1:6" ht="15.75" customHeight="1" x14ac:dyDescent="0.2">
      <c r="A615" s="81">
        <v>457</v>
      </c>
      <c r="B615" s="79" t="s">
        <v>826</v>
      </c>
      <c r="C615" s="81" t="s">
        <v>10</v>
      </c>
      <c r="D615" s="81">
        <v>1</v>
      </c>
      <c r="E615" s="81">
        <v>177.85</v>
      </c>
      <c r="F615" s="159">
        <f t="shared" si="13"/>
        <v>177.85</v>
      </c>
    </row>
    <row r="616" spans="1:6" ht="15.75" customHeight="1" x14ac:dyDescent="0.2">
      <c r="A616" s="81">
        <v>458</v>
      </c>
      <c r="B616" s="79" t="s">
        <v>827</v>
      </c>
      <c r="C616" s="81" t="s">
        <v>10</v>
      </c>
      <c r="D616" s="81">
        <v>1</v>
      </c>
      <c r="E616" s="81">
        <v>192.67</v>
      </c>
      <c r="F616" s="159">
        <f t="shared" si="13"/>
        <v>192.67</v>
      </c>
    </row>
    <row r="617" spans="1:6" ht="15.75" customHeight="1" x14ac:dyDescent="0.2">
      <c r="A617" s="81">
        <v>459</v>
      </c>
      <c r="B617" s="79" t="s">
        <v>828</v>
      </c>
      <c r="C617" s="81" t="s">
        <v>10</v>
      </c>
      <c r="D617" s="81">
        <v>1</v>
      </c>
      <c r="E617" s="81">
        <v>215.63</v>
      </c>
      <c r="F617" s="159">
        <f t="shared" si="13"/>
        <v>215.63</v>
      </c>
    </row>
    <row r="618" spans="1:6" ht="15.75" customHeight="1" x14ac:dyDescent="0.2">
      <c r="A618" s="81">
        <v>460</v>
      </c>
      <c r="B618" s="79" t="s">
        <v>829</v>
      </c>
      <c r="C618" s="81" t="s">
        <v>10</v>
      </c>
      <c r="D618" s="81">
        <v>1</v>
      </c>
      <c r="E618" s="81">
        <v>207.5</v>
      </c>
      <c r="F618" s="159">
        <f t="shared" si="13"/>
        <v>207.5</v>
      </c>
    </row>
    <row r="619" spans="1:6" ht="15.75" customHeight="1" x14ac:dyDescent="0.2">
      <c r="A619" s="81">
        <v>461</v>
      </c>
      <c r="B619" s="79" t="s">
        <v>830</v>
      </c>
      <c r="C619" s="81" t="s">
        <v>10</v>
      </c>
      <c r="D619" s="81">
        <v>1</v>
      </c>
      <c r="E619" s="81">
        <v>244.52</v>
      </c>
      <c r="F619" s="159">
        <f t="shared" si="13"/>
        <v>244.52</v>
      </c>
    </row>
    <row r="620" spans="1:6" ht="15.75" customHeight="1" x14ac:dyDescent="0.2">
      <c r="A620" s="81">
        <v>462</v>
      </c>
      <c r="B620" s="79" t="s">
        <v>831</v>
      </c>
      <c r="C620" s="81" t="s">
        <v>10</v>
      </c>
      <c r="D620" s="81">
        <v>1</v>
      </c>
      <c r="E620" s="81">
        <v>211.91</v>
      </c>
      <c r="F620" s="159">
        <f t="shared" si="13"/>
        <v>211.91</v>
      </c>
    </row>
    <row r="621" spans="1:6" ht="15.75" customHeight="1" x14ac:dyDescent="0.2">
      <c r="A621" s="81">
        <v>463</v>
      </c>
      <c r="B621" s="79" t="s">
        <v>832</v>
      </c>
      <c r="C621" s="81" t="s">
        <v>10</v>
      </c>
      <c r="D621" s="81">
        <v>1</v>
      </c>
      <c r="E621" s="81">
        <v>166.73</v>
      </c>
      <c r="F621" s="159">
        <f t="shared" si="13"/>
        <v>166.73</v>
      </c>
    </row>
    <row r="622" spans="1:6" ht="15.75" customHeight="1" x14ac:dyDescent="0.2">
      <c r="A622" s="81">
        <v>464</v>
      </c>
      <c r="B622" s="79" t="s">
        <v>833</v>
      </c>
      <c r="C622" s="81" t="s">
        <v>10</v>
      </c>
      <c r="D622" s="81">
        <v>2</v>
      </c>
      <c r="E622" s="81">
        <v>195.62</v>
      </c>
      <c r="F622" s="159">
        <f t="shared" si="13"/>
        <v>391.24</v>
      </c>
    </row>
    <row r="623" spans="1:6" ht="15.75" customHeight="1" x14ac:dyDescent="0.2">
      <c r="A623" s="81">
        <v>465</v>
      </c>
      <c r="B623" s="79" t="s">
        <v>834</v>
      </c>
      <c r="C623" s="81" t="s">
        <v>10</v>
      </c>
      <c r="D623" s="81">
        <v>1</v>
      </c>
      <c r="E623" s="81">
        <v>228.22</v>
      </c>
      <c r="F623" s="159">
        <f t="shared" si="13"/>
        <v>228.22</v>
      </c>
    </row>
    <row r="624" spans="1:6" ht="15.75" customHeight="1" x14ac:dyDescent="0.2">
      <c r="A624" s="81">
        <v>466</v>
      </c>
      <c r="B624" s="79" t="s">
        <v>835</v>
      </c>
      <c r="C624" s="81" t="s">
        <v>10</v>
      </c>
      <c r="D624" s="81">
        <v>2</v>
      </c>
      <c r="E624" s="81">
        <v>179.92</v>
      </c>
      <c r="F624" s="159">
        <f t="shared" si="13"/>
        <v>359.84</v>
      </c>
    </row>
    <row r="625" spans="1:6" ht="15.75" customHeight="1" x14ac:dyDescent="0.2">
      <c r="A625" s="81">
        <v>467</v>
      </c>
      <c r="B625" s="79" t="s">
        <v>836</v>
      </c>
      <c r="C625" s="81" t="s">
        <v>10</v>
      </c>
      <c r="D625" s="81">
        <v>1</v>
      </c>
      <c r="E625" s="81">
        <v>177.85</v>
      </c>
      <c r="F625" s="159">
        <f t="shared" si="13"/>
        <v>177.85</v>
      </c>
    </row>
    <row r="626" spans="1:6" ht="15.75" customHeight="1" x14ac:dyDescent="0.2">
      <c r="A626" s="81">
        <v>468</v>
      </c>
      <c r="B626" s="79" t="s">
        <v>837</v>
      </c>
      <c r="C626" s="81" t="s">
        <v>10</v>
      </c>
      <c r="D626" s="81">
        <v>2</v>
      </c>
      <c r="E626" s="81">
        <v>165.46</v>
      </c>
      <c r="F626" s="159">
        <f t="shared" si="13"/>
        <v>330.92</v>
      </c>
    </row>
    <row r="627" spans="1:6" ht="15.75" customHeight="1" x14ac:dyDescent="0.2">
      <c r="A627" s="81">
        <v>469</v>
      </c>
      <c r="B627" s="79" t="s">
        <v>838</v>
      </c>
      <c r="C627" s="81" t="s">
        <v>10</v>
      </c>
      <c r="D627" s="81">
        <v>1</v>
      </c>
      <c r="E627" s="81">
        <v>186.74</v>
      </c>
      <c r="F627" s="159">
        <f t="shared" si="13"/>
        <v>186.74</v>
      </c>
    </row>
    <row r="628" spans="1:6" ht="15.75" customHeight="1" x14ac:dyDescent="0.2">
      <c r="A628" s="81">
        <v>470</v>
      </c>
      <c r="B628" s="79" t="s">
        <v>839</v>
      </c>
      <c r="C628" s="81" t="s">
        <v>10</v>
      </c>
      <c r="D628" s="81">
        <v>1</v>
      </c>
      <c r="E628" s="81">
        <v>160.07</v>
      </c>
      <c r="F628" s="159">
        <f t="shared" si="13"/>
        <v>160.07</v>
      </c>
    </row>
    <row r="629" spans="1:6" ht="15.75" customHeight="1" x14ac:dyDescent="0.2">
      <c r="A629" s="81">
        <v>471</v>
      </c>
      <c r="B629" s="79" t="s">
        <v>840</v>
      </c>
      <c r="C629" s="81" t="s">
        <v>10</v>
      </c>
      <c r="D629" s="81">
        <v>1</v>
      </c>
      <c r="E629" s="81">
        <v>195.69</v>
      </c>
      <c r="F629" s="159">
        <f t="shared" si="13"/>
        <v>195.69</v>
      </c>
    </row>
    <row r="630" spans="1:6" ht="15.75" customHeight="1" x14ac:dyDescent="0.2">
      <c r="A630" s="81">
        <v>472</v>
      </c>
      <c r="B630" s="79" t="s">
        <v>841</v>
      </c>
      <c r="C630" s="81" t="s">
        <v>10</v>
      </c>
      <c r="D630" s="81">
        <v>1</v>
      </c>
      <c r="E630" s="81">
        <v>224.97</v>
      </c>
      <c r="F630" s="159">
        <f t="shared" si="13"/>
        <v>224.97</v>
      </c>
    </row>
    <row r="631" spans="1:6" ht="15.75" customHeight="1" x14ac:dyDescent="0.2">
      <c r="A631" s="81">
        <v>473</v>
      </c>
      <c r="B631" s="79" t="s">
        <v>842</v>
      </c>
      <c r="C631" s="81" t="s">
        <v>10</v>
      </c>
      <c r="D631" s="81">
        <v>1</v>
      </c>
      <c r="E631" s="81">
        <v>177.85</v>
      </c>
      <c r="F631" s="159">
        <f t="shared" si="13"/>
        <v>177.85</v>
      </c>
    </row>
    <row r="632" spans="1:6" ht="15.75" customHeight="1" x14ac:dyDescent="0.2">
      <c r="A632" s="81">
        <v>474</v>
      </c>
      <c r="B632" s="79" t="s">
        <v>843</v>
      </c>
      <c r="C632" s="81" t="s">
        <v>10</v>
      </c>
      <c r="D632" s="81">
        <v>1</v>
      </c>
      <c r="E632" s="81">
        <v>228.74</v>
      </c>
      <c r="F632" s="159">
        <f t="shared" si="13"/>
        <v>228.74</v>
      </c>
    </row>
    <row r="633" spans="1:6" ht="15.75" customHeight="1" x14ac:dyDescent="0.2">
      <c r="A633" s="81">
        <v>475</v>
      </c>
      <c r="B633" s="79" t="s">
        <v>844</v>
      </c>
      <c r="C633" s="81" t="s">
        <v>10</v>
      </c>
      <c r="D633" s="81">
        <v>1</v>
      </c>
      <c r="E633" s="81">
        <v>228.22</v>
      </c>
      <c r="F633" s="159">
        <f t="shared" si="13"/>
        <v>228.22</v>
      </c>
    </row>
    <row r="634" spans="1:6" ht="15.75" customHeight="1" x14ac:dyDescent="0.2">
      <c r="A634" s="81">
        <v>476</v>
      </c>
      <c r="B634" s="79" t="s">
        <v>845</v>
      </c>
      <c r="C634" s="81" t="s">
        <v>10</v>
      </c>
      <c r="D634" s="81">
        <v>1</v>
      </c>
      <c r="E634" s="81">
        <v>233.71</v>
      </c>
      <c r="F634" s="159">
        <f t="shared" si="13"/>
        <v>233.71</v>
      </c>
    </row>
    <row r="635" spans="1:6" ht="15.75" customHeight="1" x14ac:dyDescent="0.2">
      <c r="A635" s="81">
        <v>477</v>
      </c>
      <c r="B635" s="79" t="s">
        <v>846</v>
      </c>
      <c r="C635" s="81" t="s">
        <v>10</v>
      </c>
      <c r="D635" s="81">
        <v>2</v>
      </c>
      <c r="E635" s="81">
        <v>228.22</v>
      </c>
      <c r="F635" s="159">
        <f t="shared" si="13"/>
        <v>456.44</v>
      </c>
    </row>
    <row r="636" spans="1:6" ht="15.75" customHeight="1" x14ac:dyDescent="0.2">
      <c r="A636" s="81">
        <v>478</v>
      </c>
      <c r="B636" s="79" t="s">
        <v>847</v>
      </c>
      <c r="C636" s="81" t="s">
        <v>10</v>
      </c>
      <c r="D636" s="81">
        <v>1</v>
      </c>
      <c r="E636" s="81">
        <v>207.5</v>
      </c>
      <c r="F636" s="159">
        <f t="shared" si="13"/>
        <v>207.5</v>
      </c>
    </row>
    <row r="637" spans="1:6" ht="15.75" customHeight="1" x14ac:dyDescent="0.2">
      <c r="A637" s="81">
        <v>479</v>
      </c>
      <c r="B637" s="79" t="s">
        <v>848</v>
      </c>
      <c r="C637" s="81" t="s">
        <v>10</v>
      </c>
      <c r="D637" s="81">
        <v>2</v>
      </c>
      <c r="E637" s="81">
        <v>239.63</v>
      </c>
      <c r="F637" s="159">
        <f t="shared" si="13"/>
        <v>479.26</v>
      </c>
    </row>
    <row r="638" spans="1:6" ht="15.75" customHeight="1" x14ac:dyDescent="0.2">
      <c r="A638" s="81">
        <v>480</v>
      </c>
      <c r="B638" s="79" t="s">
        <v>849</v>
      </c>
      <c r="C638" s="81" t="s">
        <v>10</v>
      </c>
      <c r="D638" s="81">
        <v>1</v>
      </c>
      <c r="E638" s="81">
        <v>171.18</v>
      </c>
      <c r="F638" s="159">
        <f t="shared" si="13"/>
        <v>171.18</v>
      </c>
    </row>
    <row r="639" spans="1:6" ht="15.75" customHeight="1" x14ac:dyDescent="0.2">
      <c r="A639" s="81">
        <v>481</v>
      </c>
      <c r="B639" s="79" t="s">
        <v>850</v>
      </c>
      <c r="C639" s="81" t="s">
        <v>10</v>
      </c>
      <c r="D639" s="81">
        <v>1</v>
      </c>
      <c r="E639" s="81">
        <v>262.45</v>
      </c>
      <c r="F639" s="159">
        <f t="shared" si="13"/>
        <v>262.45</v>
      </c>
    </row>
    <row r="640" spans="1:6" ht="15.75" customHeight="1" x14ac:dyDescent="0.2">
      <c r="A640" s="81">
        <v>482</v>
      </c>
      <c r="B640" s="79" t="s">
        <v>851</v>
      </c>
      <c r="C640" s="81" t="s">
        <v>10</v>
      </c>
      <c r="D640" s="81">
        <v>1</v>
      </c>
      <c r="E640" s="81">
        <v>248.99</v>
      </c>
      <c r="F640" s="159">
        <f t="shared" si="13"/>
        <v>248.99</v>
      </c>
    </row>
    <row r="641" spans="1:6" ht="15.75" customHeight="1" x14ac:dyDescent="0.2">
      <c r="A641" s="81">
        <v>483</v>
      </c>
      <c r="B641" s="79" t="s">
        <v>852</v>
      </c>
      <c r="C641" s="81" t="s">
        <v>10</v>
      </c>
      <c r="D641" s="81">
        <v>1</v>
      </c>
      <c r="E641" s="81">
        <v>296.69</v>
      </c>
      <c r="F641" s="159">
        <f t="shared" si="13"/>
        <v>296.69</v>
      </c>
    </row>
    <row r="642" spans="1:6" ht="15.75" customHeight="1" x14ac:dyDescent="0.2">
      <c r="A642" s="81">
        <v>484</v>
      </c>
      <c r="B642" s="79" t="s">
        <v>853</v>
      </c>
      <c r="C642" s="81" t="s">
        <v>10</v>
      </c>
      <c r="D642" s="81">
        <v>1</v>
      </c>
      <c r="E642" s="81">
        <v>263.26</v>
      </c>
      <c r="F642" s="159">
        <f t="shared" si="13"/>
        <v>263.26</v>
      </c>
    </row>
    <row r="643" spans="1:6" ht="15.75" customHeight="1" x14ac:dyDescent="0.2">
      <c r="A643" s="81">
        <v>485</v>
      </c>
      <c r="B643" s="79" t="s">
        <v>854</v>
      </c>
      <c r="C643" s="81" t="s">
        <v>10</v>
      </c>
      <c r="D643" s="81">
        <v>1</v>
      </c>
      <c r="E643" s="81">
        <v>621.58000000000004</v>
      </c>
      <c r="F643" s="159">
        <f t="shared" si="13"/>
        <v>621.58000000000004</v>
      </c>
    </row>
    <row r="644" spans="1:6" ht="15.75" customHeight="1" x14ac:dyDescent="0.2">
      <c r="A644" s="81">
        <v>486</v>
      </c>
      <c r="B644" s="79" t="s">
        <v>855</v>
      </c>
      <c r="C644" s="81" t="s">
        <v>10</v>
      </c>
      <c r="D644" s="81">
        <v>2</v>
      </c>
      <c r="E644" s="81">
        <v>285.27</v>
      </c>
      <c r="F644" s="159">
        <f t="shared" si="13"/>
        <v>570.54</v>
      </c>
    </row>
    <row r="645" spans="1:6" ht="15.75" customHeight="1" x14ac:dyDescent="0.2">
      <c r="A645" s="81">
        <v>487</v>
      </c>
      <c r="B645" s="79" t="s">
        <v>856</v>
      </c>
      <c r="C645" s="81" t="s">
        <v>10</v>
      </c>
      <c r="D645" s="81">
        <v>2</v>
      </c>
      <c r="E645" s="81">
        <v>296.68</v>
      </c>
      <c r="F645" s="159">
        <f t="shared" si="13"/>
        <v>593.36</v>
      </c>
    </row>
    <row r="646" spans="1:6" ht="15.75" customHeight="1" x14ac:dyDescent="0.2">
      <c r="A646" s="81">
        <v>488</v>
      </c>
      <c r="B646" s="79" t="s">
        <v>857</v>
      </c>
      <c r="C646" s="81" t="s">
        <v>10</v>
      </c>
      <c r="D646" s="81">
        <v>2</v>
      </c>
      <c r="E646" s="81">
        <v>285.27</v>
      </c>
      <c r="F646" s="159">
        <f t="shared" si="13"/>
        <v>570.54</v>
      </c>
    </row>
    <row r="647" spans="1:6" ht="15.75" customHeight="1" x14ac:dyDescent="0.2">
      <c r="A647" s="81">
        <v>489</v>
      </c>
      <c r="B647" s="79" t="s">
        <v>858</v>
      </c>
      <c r="C647" s="81" t="s">
        <v>10</v>
      </c>
      <c r="D647" s="81">
        <v>2</v>
      </c>
      <c r="E647" s="81">
        <v>319.95999999999998</v>
      </c>
      <c r="F647" s="159">
        <f t="shared" si="13"/>
        <v>639.91999999999996</v>
      </c>
    </row>
    <row r="648" spans="1:6" ht="15.75" customHeight="1" x14ac:dyDescent="0.2">
      <c r="A648" s="81">
        <v>490</v>
      </c>
      <c r="B648" s="79" t="s">
        <v>859</v>
      </c>
      <c r="C648" s="81" t="s">
        <v>10</v>
      </c>
      <c r="D648" s="81">
        <v>1</v>
      </c>
      <c r="E648" s="81">
        <v>299.60000000000002</v>
      </c>
      <c r="F648" s="159">
        <f t="shared" si="13"/>
        <v>299.60000000000002</v>
      </c>
    </row>
    <row r="649" spans="1:6" ht="15.75" customHeight="1" x14ac:dyDescent="0.2">
      <c r="A649" s="81">
        <v>491</v>
      </c>
      <c r="B649" s="79" t="s">
        <v>860</v>
      </c>
      <c r="C649" s="81" t="s">
        <v>10</v>
      </c>
      <c r="D649" s="81">
        <v>1</v>
      </c>
      <c r="E649" s="81">
        <v>265.02</v>
      </c>
      <c r="F649" s="159">
        <f t="shared" si="13"/>
        <v>265.02</v>
      </c>
    </row>
    <row r="650" spans="1:6" ht="15.75" customHeight="1" x14ac:dyDescent="0.2">
      <c r="A650" s="81">
        <v>492</v>
      </c>
      <c r="B650" s="79" t="s">
        <v>861</v>
      </c>
      <c r="C650" s="81" t="s">
        <v>10</v>
      </c>
      <c r="D650" s="81">
        <v>2</v>
      </c>
      <c r="E650" s="81">
        <v>323.08999999999997</v>
      </c>
      <c r="F650" s="159">
        <f t="shared" si="13"/>
        <v>646.17999999999995</v>
      </c>
    </row>
    <row r="651" spans="1:6" ht="15.75" customHeight="1" x14ac:dyDescent="0.2">
      <c r="A651" s="81">
        <v>493</v>
      </c>
      <c r="B651" s="79" t="s">
        <v>862</v>
      </c>
      <c r="C651" s="81" t="s">
        <v>10</v>
      </c>
      <c r="D651" s="81">
        <v>1</v>
      </c>
      <c r="E651" s="81">
        <v>617.03</v>
      </c>
      <c r="F651" s="159">
        <f t="shared" si="13"/>
        <v>617.03</v>
      </c>
    </row>
    <row r="652" spans="1:6" ht="15.75" customHeight="1" x14ac:dyDescent="0.2">
      <c r="A652" s="81">
        <v>494</v>
      </c>
      <c r="B652" s="79" t="s">
        <v>863</v>
      </c>
      <c r="C652" s="81" t="s">
        <v>10</v>
      </c>
      <c r="D652" s="81">
        <v>1</v>
      </c>
      <c r="E652" s="81">
        <v>311.12</v>
      </c>
      <c r="F652" s="159">
        <f t="shared" si="13"/>
        <v>311.12</v>
      </c>
    </row>
    <row r="653" spans="1:6" ht="15.75" customHeight="1" x14ac:dyDescent="0.2">
      <c r="A653" s="81">
        <v>495</v>
      </c>
      <c r="B653" s="79" t="s">
        <v>864</v>
      </c>
      <c r="C653" s="81" t="s">
        <v>10</v>
      </c>
      <c r="D653" s="81">
        <v>1</v>
      </c>
      <c r="E653" s="81">
        <v>334.17</v>
      </c>
      <c r="F653" s="159">
        <f t="shared" si="13"/>
        <v>334.17</v>
      </c>
    </row>
    <row r="654" spans="1:6" ht="15.75" customHeight="1" x14ac:dyDescent="0.2">
      <c r="A654" s="81">
        <v>496</v>
      </c>
      <c r="B654" s="79" t="s">
        <v>865</v>
      </c>
      <c r="C654" s="81" t="s">
        <v>10</v>
      </c>
      <c r="D654" s="81">
        <v>1</v>
      </c>
      <c r="E654" s="81">
        <v>382.34</v>
      </c>
      <c r="F654" s="159">
        <f t="shared" si="13"/>
        <v>382.34</v>
      </c>
    </row>
    <row r="655" spans="1:6" ht="15.75" customHeight="1" x14ac:dyDescent="0.2">
      <c r="A655" s="81">
        <v>497</v>
      </c>
      <c r="B655" s="79" t="s">
        <v>866</v>
      </c>
      <c r="C655" s="81" t="s">
        <v>10</v>
      </c>
      <c r="D655" s="81">
        <v>1</v>
      </c>
      <c r="E655" s="81">
        <v>397.1</v>
      </c>
      <c r="F655" s="159">
        <f t="shared" si="13"/>
        <v>397.1</v>
      </c>
    </row>
    <row r="656" spans="1:6" ht="15.75" customHeight="1" x14ac:dyDescent="0.2">
      <c r="A656" s="81">
        <v>498</v>
      </c>
      <c r="B656" s="79" t="s">
        <v>867</v>
      </c>
      <c r="C656" s="81" t="s">
        <v>10</v>
      </c>
      <c r="D656" s="81">
        <v>1</v>
      </c>
      <c r="E656" s="81">
        <v>552.08000000000004</v>
      </c>
      <c r="F656" s="159">
        <f t="shared" si="13"/>
        <v>552.08000000000004</v>
      </c>
    </row>
    <row r="657" spans="1:6" ht="15.75" customHeight="1" x14ac:dyDescent="0.2">
      <c r="A657" s="81">
        <v>499</v>
      </c>
      <c r="B657" s="79" t="s">
        <v>868</v>
      </c>
      <c r="C657" s="81" t="s">
        <v>10</v>
      </c>
      <c r="D657" s="81">
        <v>2</v>
      </c>
      <c r="E657" s="81">
        <v>418</v>
      </c>
      <c r="F657" s="159">
        <f t="shared" si="13"/>
        <v>836</v>
      </c>
    </row>
    <row r="658" spans="1:6" ht="15.75" customHeight="1" x14ac:dyDescent="0.2">
      <c r="A658" s="81">
        <v>500</v>
      </c>
      <c r="B658" s="79" t="s">
        <v>869</v>
      </c>
      <c r="C658" s="81" t="s">
        <v>10</v>
      </c>
      <c r="D658" s="81">
        <v>1</v>
      </c>
      <c r="E658" s="81">
        <v>468.56</v>
      </c>
      <c r="F658" s="159">
        <f t="shared" si="13"/>
        <v>468.56</v>
      </c>
    </row>
    <row r="659" spans="1:6" ht="15.75" customHeight="1" x14ac:dyDescent="0.2">
      <c r="A659" s="81">
        <v>501</v>
      </c>
      <c r="B659" s="79" t="s">
        <v>870</v>
      </c>
      <c r="C659" s="81" t="s">
        <v>10</v>
      </c>
      <c r="D659" s="81">
        <v>1</v>
      </c>
      <c r="E659" s="81">
        <v>761.11</v>
      </c>
      <c r="F659" s="159">
        <f t="shared" si="13"/>
        <v>761.11</v>
      </c>
    </row>
    <row r="660" spans="1:6" ht="15.75" customHeight="1" x14ac:dyDescent="0.2">
      <c r="A660" s="81">
        <v>502</v>
      </c>
      <c r="B660" s="79" t="s">
        <v>871</v>
      </c>
      <c r="C660" s="81" t="s">
        <v>10</v>
      </c>
      <c r="D660" s="81">
        <v>1</v>
      </c>
      <c r="E660" s="81">
        <v>368.66</v>
      </c>
      <c r="F660" s="159">
        <f t="shared" si="13"/>
        <v>368.66</v>
      </c>
    </row>
    <row r="661" spans="1:6" ht="15.75" customHeight="1" x14ac:dyDescent="0.2">
      <c r="A661" s="81">
        <v>503</v>
      </c>
      <c r="B661" s="79" t="s">
        <v>872</v>
      </c>
      <c r="C661" s="81" t="s">
        <v>10</v>
      </c>
      <c r="D661" s="81">
        <v>1</v>
      </c>
      <c r="E661" s="81">
        <v>368.68</v>
      </c>
      <c r="F661" s="159">
        <f t="shared" si="13"/>
        <v>368.68</v>
      </c>
    </row>
    <row r="662" spans="1:6" ht="15.75" customHeight="1" x14ac:dyDescent="0.2">
      <c r="A662" s="81">
        <v>504</v>
      </c>
      <c r="B662" s="79" t="s">
        <v>873</v>
      </c>
      <c r="C662" s="81" t="s">
        <v>10</v>
      </c>
      <c r="D662" s="81">
        <v>1</v>
      </c>
      <c r="E662" s="81">
        <v>347.47</v>
      </c>
      <c r="F662" s="159">
        <f t="shared" si="13"/>
        <v>347.47</v>
      </c>
    </row>
    <row r="663" spans="1:6" ht="15.75" customHeight="1" x14ac:dyDescent="0.2">
      <c r="A663" s="81">
        <v>505</v>
      </c>
      <c r="B663" s="79" t="s">
        <v>874</v>
      </c>
      <c r="C663" s="81" t="s">
        <v>10</v>
      </c>
      <c r="D663" s="81">
        <v>1</v>
      </c>
      <c r="E663" s="81">
        <v>527.99</v>
      </c>
      <c r="F663" s="159">
        <f t="shared" si="13"/>
        <v>527.99</v>
      </c>
    </row>
    <row r="664" spans="1:6" ht="15.75" customHeight="1" x14ac:dyDescent="0.2">
      <c r="A664" s="81">
        <v>506</v>
      </c>
      <c r="B664" s="79" t="s">
        <v>875</v>
      </c>
      <c r="C664" s="81" t="s">
        <v>10</v>
      </c>
      <c r="D664" s="81">
        <v>1</v>
      </c>
      <c r="E664" s="81">
        <v>368.74</v>
      </c>
      <c r="F664" s="159">
        <f t="shared" si="13"/>
        <v>368.74</v>
      </c>
    </row>
    <row r="665" spans="1:6" ht="15.75" customHeight="1" x14ac:dyDescent="0.2">
      <c r="A665" s="81">
        <v>507</v>
      </c>
      <c r="B665" s="79" t="s">
        <v>876</v>
      </c>
      <c r="C665" s="81" t="s">
        <v>10</v>
      </c>
      <c r="D665" s="81">
        <v>2</v>
      </c>
      <c r="E665" s="81">
        <v>449.39</v>
      </c>
      <c r="F665" s="159">
        <f t="shared" si="13"/>
        <v>898.78</v>
      </c>
    </row>
    <row r="666" spans="1:6" ht="15.75" customHeight="1" x14ac:dyDescent="0.2">
      <c r="A666" s="81">
        <v>508</v>
      </c>
      <c r="B666" s="79" t="s">
        <v>877</v>
      </c>
      <c r="C666" s="81" t="s">
        <v>10</v>
      </c>
      <c r="D666" s="81">
        <v>1</v>
      </c>
      <c r="E666" s="81">
        <v>384.68</v>
      </c>
      <c r="F666" s="159">
        <f t="shared" si="13"/>
        <v>384.68</v>
      </c>
    </row>
    <row r="667" spans="1:6" ht="15.75" customHeight="1" x14ac:dyDescent="0.2">
      <c r="A667" s="81">
        <v>509</v>
      </c>
      <c r="B667" s="79" t="s">
        <v>878</v>
      </c>
      <c r="C667" s="81" t="s">
        <v>10</v>
      </c>
      <c r="D667" s="81">
        <v>1</v>
      </c>
      <c r="E667" s="81">
        <v>562.55999999999995</v>
      </c>
      <c r="F667" s="159">
        <f t="shared" si="13"/>
        <v>562.55999999999995</v>
      </c>
    </row>
    <row r="668" spans="1:6" ht="15.75" customHeight="1" x14ac:dyDescent="0.2">
      <c r="A668" s="81">
        <v>510</v>
      </c>
      <c r="B668" s="79" t="s">
        <v>879</v>
      </c>
      <c r="C668" s="81" t="s">
        <v>10</v>
      </c>
      <c r="D668" s="81">
        <v>1</v>
      </c>
      <c r="E668" s="81">
        <v>728.01</v>
      </c>
      <c r="F668" s="159">
        <f t="shared" si="13"/>
        <v>728.01</v>
      </c>
    </row>
    <row r="669" spans="1:6" ht="15.75" customHeight="1" x14ac:dyDescent="0.2">
      <c r="A669" s="81">
        <v>511</v>
      </c>
      <c r="B669" s="79" t="s">
        <v>880</v>
      </c>
      <c r="C669" s="81" t="s">
        <v>10</v>
      </c>
      <c r="D669" s="81">
        <v>1</v>
      </c>
      <c r="E669" s="81">
        <v>500.31</v>
      </c>
      <c r="F669" s="159">
        <f t="shared" si="13"/>
        <v>500.31</v>
      </c>
    </row>
    <row r="670" spans="1:6" ht="15.75" customHeight="1" x14ac:dyDescent="0.2">
      <c r="A670" s="81">
        <v>512</v>
      </c>
      <c r="B670" s="79" t="s">
        <v>881</v>
      </c>
      <c r="C670" s="81" t="s">
        <v>10</v>
      </c>
      <c r="D670" s="81">
        <v>1</v>
      </c>
      <c r="E670" s="81">
        <v>437.87</v>
      </c>
      <c r="F670" s="159">
        <f t="shared" si="13"/>
        <v>437.87</v>
      </c>
    </row>
    <row r="671" spans="1:6" ht="15.75" customHeight="1" x14ac:dyDescent="0.2">
      <c r="A671" s="81">
        <v>513</v>
      </c>
      <c r="B671" s="79" t="s">
        <v>882</v>
      </c>
      <c r="C671" s="81" t="s">
        <v>10</v>
      </c>
      <c r="D671" s="81">
        <v>1</v>
      </c>
      <c r="E671" s="81">
        <v>546.01</v>
      </c>
      <c r="F671" s="159">
        <f t="shared" si="13"/>
        <v>546.01</v>
      </c>
    </row>
    <row r="672" spans="1:6" ht="15.75" customHeight="1" x14ac:dyDescent="0.2">
      <c r="A672" s="81">
        <v>514</v>
      </c>
      <c r="B672" s="79" t="s">
        <v>883</v>
      </c>
      <c r="C672" s="81" t="s">
        <v>10</v>
      </c>
      <c r="D672" s="81">
        <v>1</v>
      </c>
      <c r="E672" s="81">
        <v>505.23</v>
      </c>
      <c r="F672" s="159">
        <f t="shared" si="13"/>
        <v>505.23</v>
      </c>
    </row>
    <row r="673" spans="1:6" ht="15.75" customHeight="1" x14ac:dyDescent="0.2">
      <c r="A673" s="81">
        <v>515</v>
      </c>
      <c r="B673" s="79" t="s">
        <v>884</v>
      </c>
      <c r="C673" s="81" t="s">
        <v>10</v>
      </c>
      <c r="D673" s="81">
        <v>1</v>
      </c>
      <c r="E673" s="81">
        <v>1165.3699999999999</v>
      </c>
      <c r="F673" s="159">
        <f t="shared" si="13"/>
        <v>1165.3699999999999</v>
      </c>
    </row>
    <row r="674" spans="1:6" ht="15.75" customHeight="1" x14ac:dyDescent="0.2">
      <c r="A674" s="81">
        <v>516</v>
      </c>
      <c r="B674" s="79" t="s">
        <v>885</v>
      </c>
      <c r="C674" s="81" t="s">
        <v>10</v>
      </c>
      <c r="D674" s="81">
        <v>1</v>
      </c>
      <c r="E674" s="81">
        <v>807.44</v>
      </c>
      <c r="F674" s="159">
        <f t="shared" si="13"/>
        <v>807.44</v>
      </c>
    </row>
    <row r="675" spans="1:6" ht="15.75" customHeight="1" x14ac:dyDescent="0.2">
      <c r="A675" s="81">
        <v>517</v>
      </c>
      <c r="B675" s="79" t="s">
        <v>886</v>
      </c>
      <c r="C675" s="81" t="s">
        <v>10</v>
      </c>
      <c r="D675" s="81">
        <v>1</v>
      </c>
      <c r="E675" s="81">
        <v>633.98</v>
      </c>
      <c r="F675" s="159">
        <f t="shared" si="13"/>
        <v>633.98</v>
      </c>
    </row>
    <row r="676" spans="1:6" ht="15.75" customHeight="1" x14ac:dyDescent="0.2">
      <c r="A676" s="81">
        <v>518</v>
      </c>
      <c r="B676" s="79" t="s">
        <v>887</v>
      </c>
      <c r="C676" s="81" t="s">
        <v>10</v>
      </c>
      <c r="D676" s="81">
        <v>1</v>
      </c>
      <c r="E676" s="81">
        <v>694.92</v>
      </c>
      <c r="F676" s="159">
        <f t="shared" si="13"/>
        <v>694.92</v>
      </c>
    </row>
    <row r="677" spans="1:6" ht="15.75" customHeight="1" x14ac:dyDescent="0.2">
      <c r="A677" s="81">
        <v>519</v>
      </c>
      <c r="B677" s="79" t="s">
        <v>888</v>
      </c>
      <c r="C677" s="81" t="s">
        <v>10</v>
      </c>
      <c r="D677" s="81">
        <v>5</v>
      </c>
      <c r="E677" s="81">
        <v>40.909999999999997</v>
      </c>
      <c r="F677" s="159">
        <f t="shared" si="13"/>
        <v>204.54999999999998</v>
      </c>
    </row>
    <row r="678" spans="1:6" ht="15.75" customHeight="1" x14ac:dyDescent="0.2">
      <c r="A678" s="81">
        <v>520</v>
      </c>
      <c r="B678" s="79" t="s">
        <v>889</v>
      </c>
      <c r="C678" s="81" t="s">
        <v>10</v>
      </c>
      <c r="D678" s="81">
        <v>2</v>
      </c>
      <c r="E678" s="81">
        <v>13.61</v>
      </c>
      <c r="F678" s="159">
        <f t="shared" ref="F678:F741" si="14">E678*D678</f>
        <v>27.22</v>
      </c>
    </row>
    <row r="679" spans="1:6" ht="15.75" customHeight="1" x14ac:dyDescent="0.2">
      <c r="A679" s="81">
        <v>521</v>
      </c>
      <c r="B679" s="79" t="s">
        <v>890</v>
      </c>
      <c r="C679" s="81" t="s">
        <v>10</v>
      </c>
      <c r="D679" s="81">
        <v>250</v>
      </c>
      <c r="E679" s="81">
        <v>31.28</v>
      </c>
      <c r="F679" s="159">
        <f t="shared" si="14"/>
        <v>7820</v>
      </c>
    </row>
    <row r="680" spans="1:6" ht="15.75" customHeight="1" x14ac:dyDescent="0.2">
      <c r="A680" s="81">
        <v>522</v>
      </c>
      <c r="B680" s="79" t="s">
        <v>891</v>
      </c>
      <c r="C680" s="81" t="s">
        <v>17</v>
      </c>
      <c r="D680" s="82">
        <v>1000</v>
      </c>
      <c r="E680" s="81">
        <v>5.61</v>
      </c>
      <c r="F680" s="159">
        <f t="shared" si="14"/>
        <v>5610</v>
      </c>
    </row>
    <row r="681" spans="1:6" ht="15.75" customHeight="1" x14ac:dyDescent="0.2">
      <c r="A681" s="81">
        <v>523</v>
      </c>
      <c r="B681" s="79" t="s">
        <v>892</v>
      </c>
      <c r="C681" s="81" t="s">
        <v>10</v>
      </c>
      <c r="D681" s="81">
        <v>47</v>
      </c>
      <c r="E681" s="81">
        <v>34.04</v>
      </c>
      <c r="F681" s="159">
        <f t="shared" si="14"/>
        <v>1599.8799999999999</v>
      </c>
    </row>
    <row r="682" spans="1:6" ht="15.75" customHeight="1" x14ac:dyDescent="0.2">
      <c r="A682" s="81">
        <v>524</v>
      </c>
      <c r="B682" s="79" t="s">
        <v>893</v>
      </c>
      <c r="C682" s="81" t="s">
        <v>10</v>
      </c>
      <c r="D682" s="81">
        <v>40</v>
      </c>
      <c r="E682" s="81">
        <v>26.62</v>
      </c>
      <c r="F682" s="159">
        <f t="shared" si="14"/>
        <v>1064.8</v>
      </c>
    </row>
    <row r="683" spans="1:6" ht="15.75" customHeight="1" x14ac:dyDescent="0.2">
      <c r="A683" s="81">
        <v>525</v>
      </c>
      <c r="B683" s="79" t="s">
        <v>894</v>
      </c>
      <c r="C683" s="81" t="s">
        <v>10</v>
      </c>
      <c r="D683" s="81">
        <v>94</v>
      </c>
      <c r="E683" s="81">
        <v>12.97</v>
      </c>
      <c r="F683" s="159">
        <f t="shared" si="14"/>
        <v>1219.18</v>
      </c>
    </row>
    <row r="684" spans="1:6" ht="23.25" customHeight="1" x14ac:dyDescent="0.2">
      <c r="A684" s="81">
        <v>526</v>
      </c>
      <c r="B684" s="79" t="s">
        <v>895</v>
      </c>
      <c r="C684" s="81" t="s">
        <v>10</v>
      </c>
      <c r="D684" s="81">
        <v>200</v>
      </c>
      <c r="E684" s="81">
        <v>94.74</v>
      </c>
      <c r="F684" s="159">
        <f t="shared" si="14"/>
        <v>18948</v>
      </c>
    </row>
    <row r="685" spans="1:6" ht="15.75" customHeight="1" x14ac:dyDescent="0.2">
      <c r="A685" s="81">
        <v>527</v>
      </c>
      <c r="B685" s="79" t="s">
        <v>896</v>
      </c>
      <c r="C685" s="81" t="s">
        <v>10</v>
      </c>
      <c r="D685" s="81">
        <v>1</v>
      </c>
      <c r="E685" s="81">
        <v>18.38</v>
      </c>
      <c r="F685" s="159">
        <f t="shared" si="14"/>
        <v>18.38</v>
      </c>
    </row>
    <row r="686" spans="1:6" ht="15.75" customHeight="1" x14ac:dyDescent="0.2">
      <c r="A686" s="81">
        <v>528</v>
      </c>
      <c r="B686" s="79" t="s">
        <v>897</v>
      </c>
      <c r="C686" s="81" t="s">
        <v>10</v>
      </c>
      <c r="D686" s="81">
        <v>300</v>
      </c>
      <c r="E686" s="81">
        <v>14.39</v>
      </c>
      <c r="F686" s="159">
        <f t="shared" si="14"/>
        <v>4317</v>
      </c>
    </row>
    <row r="687" spans="1:6" ht="15.75" customHeight="1" x14ac:dyDescent="0.2">
      <c r="A687" s="81">
        <v>529</v>
      </c>
      <c r="B687" s="79" t="s">
        <v>898</v>
      </c>
      <c r="C687" s="81" t="s">
        <v>10</v>
      </c>
      <c r="D687" s="81">
        <v>2</v>
      </c>
      <c r="E687" s="81">
        <v>12.26</v>
      </c>
      <c r="F687" s="159">
        <f t="shared" si="14"/>
        <v>24.52</v>
      </c>
    </row>
    <row r="688" spans="1:6" ht="15.75" customHeight="1" x14ac:dyDescent="0.2">
      <c r="A688" s="81">
        <v>530</v>
      </c>
      <c r="B688" s="79" t="s">
        <v>899</v>
      </c>
      <c r="C688" s="81" t="s">
        <v>10</v>
      </c>
      <c r="D688" s="81">
        <v>25</v>
      </c>
      <c r="E688" s="81">
        <v>20.2</v>
      </c>
      <c r="F688" s="159">
        <f t="shared" si="14"/>
        <v>505</v>
      </c>
    </row>
    <row r="689" spans="1:6" ht="15.75" customHeight="1" x14ac:dyDescent="0.2">
      <c r="A689" s="81">
        <v>531</v>
      </c>
      <c r="B689" s="79" t="s">
        <v>900</v>
      </c>
      <c r="C689" s="81" t="s">
        <v>47</v>
      </c>
      <c r="D689" s="81">
        <v>102.5</v>
      </c>
      <c r="E689" s="81">
        <v>26.78</v>
      </c>
      <c r="F689" s="159">
        <f t="shared" si="14"/>
        <v>2744.9500000000003</v>
      </c>
    </row>
    <row r="690" spans="1:6" ht="15.75" customHeight="1" x14ac:dyDescent="0.2">
      <c r="A690" s="81">
        <v>532</v>
      </c>
      <c r="B690" s="79" t="s">
        <v>901</v>
      </c>
      <c r="C690" s="81" t="s">
        <v>10</v>
      </c>
      <c r="D690" s="81">
        <v>14</v>
      </c>
      <c r="E690" s="81">
        <v>23.82</v>
      </c>
      <c r="F690" s="159">
        <f t="shared" si="14"/>
        <v>333.48</v>
      </c>
    </row>
    <row r="691" spans="1:6" ht="15.75" customHeight="1" x14ac:dyDescent="0.2">
      <c r="A691" s="81">
        <v>533</v>
      </c>
      <c r="B691" s="79" t="s">
        <v>902</v>
      </c>
      <c r="C691" s="81" t="s">
        <v>10</v>
      </c>
      <c r="D691" s="81">
        <v>27</v>
      </c>
      <c r="E691" s="81">
        <v>16.34</v>
      </c>
      <c r="F691" s="159">
        <f t="shared" si="14"/>
        <v>441.18</v>
      </c>
    </row>
    <row r="692" spans="1:6" ht="15.75" customHeight="1" x14ac:dyDescent="0.2">
      <c r="A692" s="81">
        <v>534</v>
      </c>
      <c r="B692" s="79" t="s">
        <v>903</v>
      </c>
      <c r="C692" s="81" t="s">
        <v>10</v>
      </c>
      <c r="D692" s="81">
        <v>242</v>
      </c>
      <c r="E692" s="81">
        <v>14.49</v>
      </c>
      <c r="F692" s="159">
        <f t="shared" si="14"/>
        <v>3506.58</v>
      </c>
    </row>
    <row r="693" spans="1:6" ht="15.75" customHeight="1" x14ac:dyDescent="0.2">
      <c r="A693" s="81">
        <v>535</v>
      </c>
      <c r="B693" s="79" t="s">
        <v>904</v>
      </c>
      <c r="C693" s="81" t="s">
        <v>10</v>
      </c>
      <c r="D693" s="81">
        <v>246</v>
      </c>
      <c r="E693" s="81">
        <v>14.31</v>
      </c>
      <c r="F693" s="159">
        <f t="shared" si="14"/>
        <v>3520.26</v>
      </c>
    </row>
    <row r="694" spans="1:6" ht="15.75" customHeight="1" x14ac:dyDescent="0.2">
      <c r="A694" s="81">
        <v>536</v>
      </c>
      <c r="B694" s="79" t="s">
        <v>905</v>
      </c>
      <c r="C694" s="81" t="s">
        <v>10</v>
      </c>
      <c r="D694" s="81">
        <v>168</v>
      </c>
      <c r="E694" s="81">
        <v>13.61</v>
      </c>
      <c r="F694" s="159">
        <f t="shared" si="14"/>
        <v>2286.48</v>
      </c>
    </row>
    <row r="695" spans="1:6" ht="15.75" customHeight="1" x14ac:dyDescent="0.2">
      <c r="A695" s="81">
        <v>537</v>
      </c>
      <c r="B695" s="79" t="s">
        <v>906</v>
      </c>
      <c r="C695" s="81" t="s">
        <v>10</v>
      </c>
      <c r="D695" s="81">
        <v>440</v>
      </c>
      <c r="E695" s="81">
        <v>13.46</v>
      </c>
      <c r="F695" s="159">
        <f t="shared" si="14"/>
        <v>5922.4000000000005</v>
      </c>
    </row>
    <row r="696" spans="1:6" ht="15.75" customHeight="1" x14ac:dyDescent="0.2">
      <c r="A696" s="81">
        <v>538</v>
      </c>
      <c r="B696" s="79" t="s">
        <v>907</v>
      </c>
      <c r="C696" s="81" t="s">
        <v>10</v>
      </c>
      <c r="D696" s="81">
        <v>178</v>
      </c>
      <c r="E696" s="81">
        <v>13.47</v>
      </c>
      <c r="F696" s="159">
        <f t="shared" si="14"/>
        <v>2397.6600000000003</v>
      </c>
    </row>
    <row r="697" spans="1:6" ht="15.75" customHeight="1" x14ac:dyDescent="0.2">
      <c r="A697" s="81">
        <v>539</v>
      </c>
      <c r="B697" s="79" t="s">
        <v>908</v>
      </c>
      <c r="C697" s="81" t="s">
        <v>10</v>
      </c>
      <c r="D697" s="81">
        <v>197</v>
      </c>
      <c r="E697" s="81">
        <v>12.32</v>
      </c>
      <c r="F697" s="159">
        <f t="shared" si="14"/>
        <v>2427.04</v>
      </c>
    </row>
    <row r="698" spans="1:6" ht="15.75" customHeight="1" x14ac:dyDescent="0.2">
      <c r="A698" s="81">
        <v>540</v>
      </c>
      <c r="B698" s="79" t="s">
        <v>909</v>
      </c>
      <c r="C698" s="81" t="s">
        <v>10</v>
      </c>
      <c r="D698" s="81">
        <v>151</v>
      </c>
      <c r="E698" s="81">
        <v>13.5</v>
      </c>
      <c r="F698" s="159">
        <f t="shared" si="14"/>
        <v>2038.5</v>
      </c>
    </row>
    <row r="699" spans="1:6" ht="15.75" customHeight="1" x14ac:dyDescent="0.2">
      <c r="A699" s="81">
        <v>541</v>
      </c>
      <c r="B699" s="79" t="s">
        <v>910</v>
      </c>
      <c r="C699" s="81" t="s">
        <v>10</v>
      </c>
      <c r="D699" s="81">
        <v>11</v>
      </c>
      <c r="E699" s="81">
        <v>16.34</v>
      </c>
      <c r="F699" s="159">
        <f t="shared" si="14"/>
        <v>179.74</v>
      </c>
    </row>
    <row r="700" spans="1:6" ht="15.75" customHeight="1" x14ac:dyDescent="0.2">
      <c r="A700" s="81">
        <v>542</v>
      </c>
      <c r="B700" s="79" t="s">
        <v>911</v>
      </c>
      <c r="C700" s="81" t="s">
        <v>10</v>
      </c>
      <c r="D700" s="81">
        <v>4</v>
      </c>
      <c r="E700" s="81">
        <v>14.76</v>
      </c>
      <c r="F700" s="159">
        <f t="shared" si="14"/>
        <v>59.04</v>
      </c>
    </row>
    <row r="701" spans="1:6" ht="15.75" customHeight="1" x14ac:dyDescent="0.2">
      <c r="A701" s="81">
        <v>543</v>
      </c>
      <c r="B701" s="79" t="s">
        <v>912</v>
      </c>
      <c r="C701" s="81" t="s">
        <v>10</v>
      </c>
      <c r="D701" s="81">
        <v>204</v>
      </c>
      <c r="E701" s="81">
        <v>13.17</v>
      </c>
      <c r="F701" s="159">
        <f t="shared" si="14"/>
        <v>2686.68</v>
      </c>
    </row>
    <row r="702" spans="1:6" ht="15.75" customHeight="1" x14ac:dyDescent="0.2">
      <c r="A702" s="81">
        <v>544</v>
      </c>
      <c r="B702" s="79" t="s">
        <v>913</v>
      </c>
      <c r="C702" s="81" t="s">
        <v>10</v>
      </c>
      <c r="D702" s="81">
        <v>3</v>
      </c>
      <c r="E702" s="81">
        <v>16.34</v>
      </c>
      <c r="F702" s="159">
        <f t="shared" si="14"/>
        <v>49.019999999999996</v>
      </c>
    </row>
    <row r="703" spans="1:6" ht="15.75" customHeight="1" x14ac:dyDescent="0.2">
      <c r="A703" s="81">
        <v>545</v>
      </c>
      <c r="B703" s="79" t="s">
        <v>914</v>
      </c>
      <c r="C703" s="81" t="s">
        <v>10</v>
      </c>
      <c r="D703" s="81">
        <v>11</v>
      </c>
      <c r="E703" s="81">
        <v>24.51</v>
      </c>
      <c r="F703" s="159">
        <f t="shared" si="14"/>
        <v>269.61</v>
      </c>
    </row>
    <row r="704" spans="1:6" ht="15.75" customHeight="1" x14ac:dyDescent="0.2">
      <c r="A704" s="81">
        <v>546</v>
      </c>
      <c r="B704" s="79" t="s">
        <v>915</v>
      </c>
      <c r="C704" s="81" t="s">
        <v>10</v>
      </c>
      <c r="D704" s="81">
        <v>8</v>
      </c>
      <c r="E704" s="81">
        <v>24.51</v>
      </c>
      <c r="F704" s="159">
        <f t="shared" si="14"/>
        <v>196.08</v>
      </c>
    </row>
    <row r="705" spans="1:7" ht="15.75" customHeight="1" x14ac:dyDescent="0.2">
      <c r="A705" s="81">
        <v>547</v>
      </c>
      <c r="B705" s="79" t="s">
        <v>916</v>
      </c>
      <c r="C705" s="81" t="s">
        <v>10</v>
      </c>
      <c r="D705" s="81">
        <v>4</v>
      </c>
      <c r="E705" s="81">
        <v>24.56</v>
      </c>
      <c r="F705" s="159">
        <f t="shared" si="14"/>
        <v>98.24</v>
      </c>
    </row>
    <row r="706" spans="1:7" ht="15.75" customHeight="1" x14ac:dyDescent="0.2">
      <c r="A706" s="81">
        <v>548</v>
      </c>
      <c r="B706" s="79" t="s">
        <v>917</v>
      </c>
      <c r="C706" s="81" t="s">
        <v>10</v>
      </c>
      <c r="D706" s="81">
        <v>71</v>
      </c>
      <c r="E706" s="81">
        <v>29.84</v>
      </c>
      <c r="F706" s="159">
        <f t="shared" si="14"/>
        <v>2118.64</v>
      </c>
    </row>
    <row r="707" spans="1:7" ht="15.75" customHeight="1" x14ac:dyDescent="0.2">
      <c r="A707" s="81">
        <v>549</v>
      </c>
      <c r="B707" s="79" t="s">
        <v>918</v>
      </c>
      <c r="C707" s="81" t="s">
        <v>10</v>
      </c>
      <c r="D707" s="81">
        <v>30</v>
      </c>
      <c r="E707" s="81">
        <v>14.92</v>
      </c>
      <c r="F707" s="159">
        <f t="shared" si="14"/>
        <v>447.6</v>
      </c>
    </row>
    <row r="708" spans="1:7" ht="15.75" customHeight="1" x14ac:dyDescent="0.2">
      <c r="A708" s="81">
        <v>550</v>
      </c>
      <c r="B708" s="79" t="s">
        <v>919</v>
      </c>
      <c r="C708" s="81" t="s">
        <v>10</v>
      </c>
      <c r="D708" s="81">
        <v>5</v>
      </c>
      <c r="E708" s="81">
        <v>20.2</v>
      </c>
      <c r="F708" s="159">
        <f t="shared" si="14"/>
        <v>101</v>
      </c>
    </row>
    <row r="709" spans="1:7" ht="25.5" x14ac:dyDescent="0.2">
      <c r="A709" s="161">
        <v>551</v>
      </c>
      <c r="B709" s="162" t="s">
        <v>920</v>
      </c>
      <c r="C709" s="161" t="s">
        <v>10</v>
      </c>
      <c r="D709" s="163">
        <v>1156</v>
      </c>
      <c r="E709" s="81">
        <v>47.37</v>
      </c>
      <c r="F709" s="159">
        <f t="shared" si="14"/>
        <v>54759.719999999994</v>
      </c>
      <c r="G709" s="160">
        <f>F709*D709</f>
        <v>63302236.319999993</v>
      </c>
    </row>
    <row r="710" spans="1:7" ht="15.75" customHeight="1" x14ac:dyDescent="0.2">
      <c r="A710" s="81">
        <v>552</v>
      </c>
      <c r="B710" s="79" t="s">
        <v>921</v>
      </c>
      <c r="C710" s="81" t="s">
        <v>10</v>
      </c>
      <c r="D710" s="81">
        <v>18</v>
      </c>
      <c r="E710" s="81">
        <v>23.82</v>
      </c>
      <c r="F710" s="159">
        <f t="shared" si="14"/>
        <v>428.76</v>
      </c>
    </row>
    <row r="711" spans="1:7" ht="15.75" customHeight="1" x14ac:dyDescent="0.2">
      <c r="A711" s="81">
        <v>553</v>
      </c>
      <c r="B711" s="79" t="s">
        <v>922</v>
      </c>
      <c r="C711" s="81" t="s">
        <v>10</v>
      </c>
      <c r="D711" s="81">
        <v>22</v>
      </c>
      <c r="E711" s="81">
        <v>50.96</v>
      </c>
      <c r="F711" s="159">
        <f t="shared" si="14"/>
        <v>1121.1200000000001</v>
      </c>
    </row>
    <row r="712" spans="1:7" ht="15.75" customHeight="1" x14ac:dyDescent="0.2">
      <c r="A712" s="81">
        <v>554</v>
      </c>
      <c r="B712" s="79" t="s">
        <v>923</v>
      </c>
      <c r="C712" s="81" t="s">
        <v>10</v>
      </c>
      <c r="D712" s="81">
        <v>34</v>
      </c>
      <c r="E712" s="81">
        <v>51</v>
      </c>
      <c r="F712" s="159">
        <f t="shared" si="14"/>
        <v>1734</v>
      </c>
    </row>
    <row r="713" spans="1:7" ht="15.75" customHeight="1" x14ac:dyDescent="0.2">
      <c r="A713" s="81">
        <v>555</v>
      </c>
      <c r="B713" s="79" t="s">
        <v>924</v>
      </c>
      <c r="C713" s="81" t="s">
        <v>10</v>
      </c>
      <c r="D713" s="81">
        <v>14</v>
      </c>
      <c r="E713" s="81">
        <v>51</v>
      </c>
      <c r="F713" s="159">
        <f t="shared" si="14"/>
        <v>714</v>
      </c>
    </row>
    <row r="714" spans="1:7" ht="15.75" customHeight="1" x14ac:dyDescent="0.2">
      <c r="A714" s="81">
        <v>556</v>
      </c>
      <c r="B714" s="79" t="s">
        <v>925</v>
      </c>
      <c r="C714" s="81" t="s">
        <v>10</v>
      </c>
      <c r="D714" s="81">
        <v>3</v>
      </c>
      <c r="E714" s="81">
        <v>51</v>
      </c>
      <c r="F714" s="159">
        <f t="shared" si="14"/>
        <v>153</v>
      </c>
    </row>
    <row r="715" spans="1:7" ht="15.75" customHeight="1" x14ac:dyDescent="0.2">
      <c r="A715" s="81">
        <v>557</v>
      </c>
      <c r="B715" s="79" t="s">
        <v>926</v>
      </c>
      <c r="C715" s="81" t="s">
        <v>10</v>
      </c>
      <c r="D715" s="81">
        <v>20</v>
      </c>
      <c r="E715" s="81">
        <v>50.99</v>
      </c>
      <c r="F715" s="159">
        <f t="shared" si="14"/>
        <v>1019.8000000000001</v>
      </c>
    </row>
    <row r="716" spans="1:7" ht="15.75" customHeight="1" x14ac:dyDescent="0.2">
      <c r="A716" s="81">
        <v>558</v>
      </c>
      <c r="B716" s="79" t="s">
        <v>927</v>
      </c>
      <c r="C716" s="81" t="s">
        <v>10</v>
      </c>
      <c r="D716" s="81">
        <v>13</v>
      </c>
      <c r="E716" s="81">
        <v>50.99</v>
      </c>
      <c r="F716" s="159">
        <f t="shared" si="14"/>
        <v>662.87</v>
      </c>
    </row>
    <row r="717" spans="1:7" ht="15.75" customHeight="1" x14ac:dyDescent="0.2">
      <c r="A717" s="81">
        <v>559</v>
      </c>
      <c r="B717" s="79" t="s">
        <v>928</v>
      </c>
      <c r="C717" s="81" t="s">
        <v>10</v>
      </c>
      <c r="D717" s="81">
        <v>24</v>
      </c>
      <c r="E717" s="81">
        <v>51</v>
      </c>
      <c r="F717" s="159">
        <f t="shared" si="14"/>
        <v>1224</v>
      </c>
    </row>
    <row r="718" spans="1:7" ht="15.75" customHeight="1" x14ac:dyDescent="0.2">
      <c r="A718" s="81">
        <v>560</v>
      </c>
      <c r="B718" s="79" t="s">
        <v>929</v>
      </c>
      <c r="C718" s="81" t="s">
        <v>10</v>
      </c>
      <c r="D718" s="81">
        <v>32</v>
      </c>
      <c r="E718" s="81">
        <v>56.25</v>
      </c>
      <c r="F718" s="159">
        <f t="shared" si="14"/>
        <v>1800</v>
      </c>
    </row>
    <row r="719" spans="1:7" ht="15.75" customHeight="1" x14ac:dyDescent="0.2">
      <c r="A719" s="81">
        <v>561</v>
      </c>
      <c r="B719" s="79" t="s">
        <v>930</v>
      </c>
      <c r="C719" s="81" t="s">
        <v>10</v>
      </c>
      <c r="D719" s="81">
        <v>19</v>
      </c>
      <c r="E719" s="81">
        <v>51</v>
      </c>
      <c r="F719" s="159">
        <f t="shared" si="14"/>
        <v>969</v>
      </c>
    </row>
    <row r="720" spans="1:7" ht="15.75" customHeight="1" x14ac:dyDescent="0.2">
      <c r="A720" s="81">
        <v>562</v>
      </c>
      <c r="B720" s="79" t="s">
        <v>931</v>
      </c>
      <c r="C720" s="81" t="s">
        <v>10</v>
      </c>
      <c r="D720" s="81">
        <v>11</v>
      </c>
      <c r="E720" s="81">
        <v>51</v>
      </c>
      <c r="F720" s="159">
        <f t="shared" si="14"/>
        <v>561</v>
      </c>
    </row>
    <row r="721" spans="1:6" ht="15.75" customHeight="1" x14ac:dyDescent="0.2">
      <c r="A721" s="81">
        <v>563</v>
      </c>
      <c r="B721" s="79" t="s">
        <v>932</v>
      </c>
      <c r="C721" s="81" t="s">
        <v>10</v>
      </c>
      <c r="D721" s="81">
        <v>33</v>
      </c>
      <c r="E721" s="81">
        <v>51</v>
      </c>
      <c r="F721" s="159">
        <f t="shared" si="14"/>
        <v>1683</v>
      </c>
    </row>
    <row r="722" spans="1:6" ht="15.75" customHeight="1" x14ac:dyDescent="0.2">
      <c r="A722" s="81">
        <v>564</v>
      </c>
      <c r="B722" s="79" t="s">
        <v>933</v>
      </c>
      <c r="C722" s="81" t="s">
        <v>10</v>
      </c>
      <c r="D722" s="81">
        <v>13</v>
      </c>
      <c r="E722" s="81">
        <v>46.5</v>
      </c>
      <c r="F722" s="159">
        <f t="shared" si="14"/>
        <v>604.5</v>
      </c>
    </row>
    <row r="723" spans="1:6" ht="15.75" customHeight="1" x14ac:dyDescent="0.2">
      <c r="A723" s="81">
        <v>565</v>
      </c>
      <c r="B723" s="79" t="s">
        <v>934</v>
      </c>
      <c r="C723" s="81" t="s">
        <v>10</v>
      </c>
      <c r="D723" s="81">
        <v>8</v>
      </c>
      <c r="E723" s="81">
        <v>46.5</v>
      </c>
      <c r="F723" s="159">
        <f t="shared" si="14"/>
        <v>372</v>
      </c>
    </row>
    <row r="724" spans="1:6" ht="23.25" customHeight="1" x14ac:dyDescent="0.2">
      <c r="A724" s="81">
        <v>566</v>
      </c>
      <c r="B724" s="79" t="s">
        <v>935</v>
      </c>
      <c r="C724" s="81" t="s">
        <v>10</v>
      </c>
      <c r="D724" s="81">
        <v>13</v>
      </c>
      <c r="E724" s="81">
        <v>46.5</v>
      </c>
      <c r="F724" s="159">
        <f t="shared" si="14"/>
        <v>604.5</v>
      </c>
    </row>
    <row r="725" spans="1:6" ht="23.25" customHeight="1" x14ac:dyDescent="0.2">
      <c r="A725" s="81">
        <v>567</v>
      </c>
      <c r="B725" s="79" t="s">
        <v>936</v>
      </c>
      <c r="C725" s="81" t="s">
        <v>10</v>
      </c>
      <c r="D725" s="81">
        <v>184</v>
      </c>
      <c r="E725" s="81">
        <v>47.37</v>
      </c>
      <c r="F725" s="159">
        <f t="shared" si="14"/>
        <v>8716.08</v>
      </c>
    </row>
    <row r="726" spans="1:6" ht="15.75" customHeight="1" x14ac:dyDescent="0.2">
      <c r="A726" s="81">
        <v>568</v>
      </c>
      <c r="B726" s="79" t="s">
        <v>937</v>
      </c>
      <c r="C726" s="81" t="s">
        <v>10</v>
      </c>
      <c r="D726" s="81">
        <v>34</v>
      </c>
      <c r="E726" s="81">
        <v>103.36</v>
      </c>
      <c r="F726" s="159">
        <f t="shared" si="14"/>
        <v>3514.24</v>
      </c>
    </row>
    <row r="727" spans="1:6" ht="23.25" customHeight="1" x14ac:dyDescent="0.2">
      <c r="A727" s="81">
        <v>569</v>
      </c>
      <c r="B727" s="79" t="s">
        <v>938</v>
      </c>
      <c r="C727" s="81" t="s">
        <v>10</v>
      </c>
      <c r="D727" s="81">
        <v>40</v>
      </c>
      <c r="E727" s="81">
        <v>206.25</v>
      </c>
      <c r="F727" s="159">
        <f t="shared" si="14"/>
        <v>8250</v>
      </c>
    </row>
    <row r="728" spans="1:6" ht="25.5" x14ac:dyDescent="0.2">
      <c r="A728" s="81">
        <v>570</v>
      </c>
      <c r="B728" s="79" t="s">
        <v>939</v>
      </c>
      <c r="C728" s="81" t="s">
        <v>10</v>
      </c>
      <c r="D728" s="81">
        <v>65</v>
      </c>
      <c r="E728" s="81">
        <v>1975.32</v>
      </c>
      <c r="F728" s="159">
        <f t="shared" si="14"/>
        <v>128395.8</v>
      </c>
    </row>
    <row r="729" spans="1:6" ht="15.75" customHeight="1" x14ac:dyDescent="0.2">
      <c r="A729" s="79"/>
      <c r="B729" s="79" t="s">
        <v>940</v>
      </c>
      <c r="C729" s="81"/>
      <c r="D729" s="79"/>
      <c r="E729" s="81">
        <v>0</v>
      </c>
      <c r="F729" s="159">
        <f t="shared" si="14"/>
        <v>0</v>
      </c>
    </row>
    <row r="730" spans="1:6" ht="25.5" x14ac:dyDescent="0.2">
      <c r="A730" s="81">
        <v>571</v>
      </c>
      <c r="B730" s="79" t="s">
        <v>941</v>
      </c>
      <c r="C730" s="81" t="s">
        <v>10</v>
      </c>
      <c r="D730" s="81">
        <v>17</v>
      </c>
      <c r="E730" s="81">
        <v>1637.17</v>
      </c>
      <c r="F730" s="159">
        <f t="shared" si="14"/>
        <v>27831.89</v>
      </c>
    </row>
    <row r="731" spans="1:6" ht="15.75" customHeight="1" x14ac:dyDescent="0.2">
      <c r="A731" s="79"/>
      <c r="B731" s="79" t="s">
        <v>942</v>
      </c>
      <c r="C731" s="81"/>
      <c r="D731" s="79"/>
      <c r="E731" s="81">
        <v>0</v>
      </c>
      <c r="F731" s="159">
        <f t="shared" si="14"/>
        <v>0</v>
      </c>
    </row>
    <row r="732" spans="1:6" ht="23.25" customHeight="1" x14ac:dyDescent="0.2">
      <c r="A732" s="81">
        <v>572</v>
      </c>
      <c r="B732" s="79" t="s">
        <v>943</v>
      </c>
      <c r="C732" s="81" t="s">
        <v>10</v>
      </c>
      <c r="D732" s="81">
        <v>4</v>
      </c>
      <c r="E732" s="81">
        <v>3610.8</v>
      </c>
      <c r="F732" s="159">
        <f t="shared" si="14"/>
        <v>14443.2</v>
      </c>
    </row>
    <row r="733" spans="1:6" ht="23.25" customHeight="1" x14ac:dyDescent="0.2">
      <c r="A733" s="81">
        <v>573</v>
      </c>
      <c r="B733" s="79" t="s">
        <v>944</v>
      </c>
      <c r="C733" s="81" t="s">
        <v>10</v>
      </c>
      <c r="D733" s="81">
        <v>69</v>
      </c>
      <c r="E733" s="81">
        <v>57.69</v>
      </c>
      <c r="F733" s="159">
        <f t="shared" si="14"/>
        <v>3980.6099999999997</v>
      </c>
    </row>
    <row r="734" spans="1:6" x14ac:dyDescent="0.2">
      <c r="A734" s="81">
        <v>574</v>
      </c>
      <c r="B734" s="79" t="s">
        <v>945</v>
      </c>
      <c r="C734" s="81" t="s">
        <v>13</v>
      </c>
      <c r="D734" s="81">
        <v>156.82</v>
      </c>
      <c r="E734" s="81">
        <v>311.58999999999997</v>
      </c>
      <c r="F734" s="159">
        <f t="shared" si="14"/>
        <v>48863.543799999992</v>
      </c>
    </row>
    <row r="735" spans="1:6" ht="15.75" customHeight="1" x14ac:dyDescent="0.2">
      <c r="A735" s="81">
        <v>575</v>
      </c>
      <c r="B735" s="79" t="s">
        <v>946</v>
      </c>
      <c r="C735" s="81" t="s">
        <v>10</v>
      </c>
      <c r="D735" s="81">
        <v>16</v>
      </c>
      <c r="E735" s="81">
        <v>19.739999999999998</v>
      </c>
      <c r="F735" s="159">
        <f t="shared" si="14"/>
        <v>315.83999999999997</v>
      </c>
    </row>
    <row r="736" spans="1:6" ht="15.75" customHeight="1" x14ac:dyDescent="0.2">
      <c r="A736" s="81">
        <v>576</v>
      </c>
      <c r="B736" s="79" t="s">
        <v>947</v>
      </c>
      <c r="C736" s="81" t="s">
        <v>10</v>
      </c>
      <c r="D736" s="81">
        <v>30</v>
      </c>
      <c r="E736" s="81">
        <v>16.54</v>
      </c>
      <c r="F736" s="159">
        <f t="shared" si="14"/>
        <v>496.2</v>
      </c>
    </row>
    <row r="737" spans="1:6" ht="15.75" customHeight="1" x14ac:dyDescent="0.2">
      <c r="A737" s="81">
        <v>577</v>
      </c>
      <c r="B737" s="79" t="s">
        <v>948</v>
      </c>
      <c r="C737" s="81" t="s">
        <v>10</v>
      </c>
      <c r="D737" s="81">
        <v>10</v>
      </c>
      <c r="E737" s="81">
        <v>16.54</v>
      </c>
      <c r="F737" s="159">
        <f t="shared" si="14"/>
        <v>165.39999999999998</v>
      </c>
    </row>
    <row r="738" spans="1:6" ht="15.75" customHeight="1" x14ac:dyDescent="0.2">
      <c r="A738" s="81">
        <v>578</v>
      </c>
      <c r="B738" s="79" t="s">
        <v>949</v>
      </c>
      <c r="C738" s="81" t="s">
        <v>13</v>
      </c>
      <c r="D738" s="81">
        <v>3.2</v>
      </c>
      <c r="E738" s="81">
        <v>186.04</v>
      </c>
      <c r="F738" s="159">
        <f t="shared" si="14"/>
        <v>595.32799999999997</v>
      </c>
    </row>
    <row r="739" spans="1:6" ht="15.75" customHeight="1" x14ac:dyDescent="0.2">
      <c r="A739" s="81">
        <v>579</v>
      </c>
      <c r="B739" s="79" t="s">
        <v>950</v>
      </c>
      <c r="C739" s="81" t="s">
        <v>10</v>
      </c>
      <c r="D739" s="81">
        <v>64</v>
      </c>
      <c r="E739" s="81">
        <v>9.5299999999999994</v>
      </c>
      <c r="F739" s="159">
        <f t="shared" si="14"/>
        <v>609.91999999999996</v>
      </c>
    </row>
    <row r="740" spans="1:6" ht="15.75" customHeight="1" x14ac:dyDescent="0.2">
      <c r="A740" s="81">
        <v>580</v>
      </c>
      <c r="B740" s="79" t="s">
        <v>951</v>
      </c>
      <c r="C740" s="81" t="s">
        <v>10</v>
      </c>
      <c r="D740" s="81">
        <v>137</v>
      </c>
      <c r="E740" s="81">
        <v>8.0500000000000007</v>
      </c>
      <c r="F740" s="159">
        <f t="shared" si="14"/>
        <v>1102.8500000000001</v>
      </c>
    </row>
    <row r="741" spans="1:6" ht="23.25" customHeight="1" x14ac:dyDescent="0.2">
      <c r="A741" s="81">
        <v>581</v>
      </c>
      <c r="B741" s="79" t="s">
        <v>952</v>
      </c>
      <c r="C741" s="81" t="s">
        <v>10</v>
      </c>
      <c r="D741" s="81">
        <v>14</v>
      </c>
      <c r="E741" s="81">
        <v>8.9</v>
      </c>
      <c r="F741" s="159">
        <f t="shared" si="14"/>
        <v>124.60000000000001</v>
      </c>
    </row>
    <row r="742" spans="1:6" ht="23.25" customHeight="1" x14ac:dyDescent="0.2">
      <c r="A742" s="81">
        <v>582</v>
      </c>
      <c r="B742" s="79" t="s">
        <v>953</v>
      </c>
      <c r="C742" s="81" t="s">
        <v>10</v>
      </c>
      <c r="D742" s="81">
        <v>861</v>
      </c>
      <c r="E742" s="81">
        <v>9.35</v>
      </c>
      <c r="F742" s="159">
        <f t="shared" ref="F742:F805" si="15">E742*D742</f>
        <v>8050.3499999999995</v>
      </c>
    </row>
    <row r="743" spans="1:6" ht="15.75" customHeight="1" x14ac:dyDescent="0.2">
      <c r="A743" s="81">
        <v>583</v>
      </c>
      <c r="B743" s="79" t="s">
        <v>954</v>
      </c>
      <c r="C743" s="81" t="s">
        <v>10</v>
      </c>
      <c r="D743" s="81">
        <v>136</v>
      </c>
      <c r="E743" s="81">
        <v>6.73</v>
      </c>
      <c r="F743" s="159">
        <f t="shared" si="15"/>
        <v>915.28000000000009</v>
      </c>
    </row>
    <row r="744" spans="1:6" ht="15.75" customHeight="1" x14ac:dyDescent="0.2">
      <c r="A744" s="81">
        <v>584</v>
      </c>
      <c r="B744" s="79" t="s">
        <v>955</v>
      </c>
      <c r="C744" s="81" t="s">
        <v>10</v>
      </c>
      <c r="D744" s="81">
        <v>2</v>
      </c>
      <c r="E744" s="81">
        <v>2268.62</v>
      </c>
      <c r="F744" s="159">
        <f t="shared" si="15"/>
        <v>4537.24</v>
      </c>
    </row>
    <row r="745" spans="1:6" ht="15.75" customHeight="1" x14ac:dyDescent="0.2">
      <c r="A745" s="81">
        <v>585</v>
      </c>
      <c r="B745" s="79" t="s">
        <v>956</v>
      </c>
      <c r="C745" s="81" t="s">
        <v>10</v>
      </c>
      <c r="D745" s="81">
        <v>1</v>
      </c>
      <c r="E745" s="81">
        <v>2997.23</v>
      </c>
      <c r="F745" s="159">
        <f t="shared" si="15"/>
        <v>2997.23</v>
      </c>
    </row>
    <row r="746" spans="1:6" ht="15.75" customHeight="1" x14ac:dyDescent="0.2">
      <c r="A746" s="81">
        <v>586</v>
      </c>
      <c r="B746" s="79" t="s">
        <v>957</v>
      </c>
      <c r="C746" s="81" t="s">
        <v>10</v>
      </c>
      <c r="D746" s="81">
        <v>1</v>
      </c>
      <c r="E746" s="81">
        <v>5328.02</v>
      </c>
      <c r="F746" s="159">
        <f t="shared" si="15"/>
        <v>5328.02</v>
      </c>
    </row>
    <row r="747" spans="1:6" ht="15.75" customHeight="1" x14ac:dyDescent="0.2">
      <c r="A747" s="81">
        <v>587</v>
      </c>
      <c r="B747" s="79" t="s">
        <v>958</v>
      </c>
      <c r="C747" s="81" t="s">
        <v>10</v>
      </c>
      <c r="D747" s="82">
        <v>1200</v>
      </c>
      <c r="E747" s="81">
        <v>5.45</v>
      </c>
      <c r="F747" s="159">
        <f t="shared" si="15"/>
        <v>6540</v>
      </c>
    </row>
    <row r="748" spans="1:6" x14ac:dyDescent="0.2">
      <c r="A748" s="81">
        <v>588</v>
      </c>
      <c r="B748" s="79" t="s">
        <v>959</v>
      </c>
      <c r="C748" s="81" t="s">
        <v>10</v>
      </c>
      <c r="D748" s="81">
        <v>500</v>
      </c>
      <c r="E748" s="81">
        <v>55.1</v>
      </c>
      <c r="F748" s="159">
        <f t="shared" si="15"/>
        <v>27550</v>
      </c>
    </row>
    <row r="749" spans="1:6" ht="15.75" customHeight="1" x14ac:dyDescent="0.2">
      <c r="A749" s="81">
        <v>589</v>
      </c>
      <c r="B749" s="79" t="s">
        <v>960</v>
      </c>
      <c r="C749" s="81" t="s">
        <v>10</v>
      </c>
      <c r="D749" s="81">
        <v>570</v>
      </c>
      <c r="E749" s="81">
        <v>3.78</v>
      </c>
      <c r="F749" s="159">
        <f t="shared" si="15"/>
        <v>2154.6</v>
      </c>
    </row>
    <row r="750" spans="1:6" ht="15.75" customHeight="1" x14ac:dyDescent="0.2">
      <c r="A750" s="81">
        <v>590</v>
      </c>
      <c r="B750" s="79" t="s">
        <v>961</v>
      </c>
      <c r="C750" s="81" t="s">
        <v>10</v>
      </c>
      <c r="D750" s="81">
        <v>18</v>
      </c>
      <c r="E750" s="81">
        <v>2.38</v>
      </c>
      <c r="F750" s="159">
        <f t="shared" si="15"/>
        <v>42.839999999999996</v>
      </c>
    </row>
    <row r="751" spans="1:6" ht="15.75" customHeight="1" x14ac:dyDescent="0.2">
      <c r="A751" s="81">
        <v>591</v>
      </c>
      <c r="B751" s="79" t="s">
        <v>962</v>
      </c>
      <c r="C751" s="81" t="s">
        <v>10</v>
      </c>
      <c r="D751" s="81">
        <v>341</v>
      </c>
      <c r="E751" s="81">
        <v>3.33</v>
      </c>
      <c r="F751" s="159">
        <f t="shared" si="15"/>
        <v>1135.53</v>
      </c>
    </row>
    <row r="752" spans="1:6" ht="15.75" customHeight="1" x14ac:dyDescent="0.2">
      <c r="A752" s="81">
        <v>592</v>
      </c>
      <c r="B752" s="79" t="s">
        <v>963</v>
      </c>
      <c r="C752" s="81" t="s">
        <v>13</v>
      </c>
      <c r="D752" s="81">
        <v>81.5</v>
      </c>
      <c r="E752" s="81">
        <v>7.55</v>
      </c>
      <c r="F752" s="159">
        <f t="shared" si="15"/>
        <v>615.32499999999993</v>
      </c>
    </row>
    <row r="753" spans="1:6" ht="15.75" customHeight="1" x14ac:dyDescent="0.2">
      <c r="A753" s="81">
        <v>593</v>
      </c>
      <c r="B753" s="79" t="s">
        <v>964</v>
      </c>
      <c r="C753" s="81" t="s">
        <v>13</v>
      </c>
      <c r="D753" s="81">
        <v>1</v>
      </c>
      <c r="E753" s="81">
        <v>300</v>
      </c>
      <c r="F753" s="159">
        <f t="shared" si="15"/>
        <v>300</v>
      </c>
    </row>
    <row r="754" spans="1:6" ht="15.75" customHeight="1" x14ac:dyDescent="0.2">
      <c r="A754" s="81">
        <v>594</v>
      </c>
      <c r="B754" s="79" t="s">
        <v>964</v>
      </c>
      <c r="C754" s="81" t="s">
        <v>109</v>
      </c>
      <c r="D754" s="81">
        <v>52.5</v>
      </c>
      <c r="E754" s="81">
        <v>5.71</v>
      </c>
      <c r="F754" s="159">
        <f t="shared" si="15"/>
        <v>299.77499999999998</v>
      </c>
    </row>
    <row r="755" spans="1:6" ht="23.25" customHeight="1" x14ac:dyDescent="0.2">
      <c r="A755" s="81">
        <v>595</v>
      </c>
      <c r="B755" s="79" t="s">
        <v>965</v>
      </c>
      <c r="C755" s="81" t="s">
        <v>10</v>
      </c>
      <c r="D755" s="81">
        <v>107</v>
      </c>
      <c r="E755" s="81">
        <v>54.16</v>
      </c>
      <c r="F755" s="159">
        <f t="shared" si="15"/>
        <v>5795.12</v>
      </c>
    </row>
    <row r="756" spans="1:6" ht="15.75" customHeight="1" x14ac:dyDescent="0.2">
      <c r="A756" s="79"/>
      <c r="B756" s="79" t="s">
        <v>966</v>
      </c>
      <c r="C756" s="81"/>
      <c r="D756" s="79"/>
      <c r="E756" s="81">
        <v>0</v>
      </c>
      <c r="F756" s="159">
        <f t="shared" si="15"/>
        <v>0</v>
      </c>
    </row>
    <row r="757" spans="1:6" ht="25.5" x14ac:dyDescent="0.2">
      <c r="A757" s="81">
        <v>596</v>
      </c>
      <c r="B757" s="79" t="s">
        <v>967</v>
      </c>
      <c r="C757" s="81" t="s">
        <v>10</v>
      </c>
      <c r="D757" s="82">
        <v>1315</v>
      </c>
      <c r="E757" s="81">
        <v>19.88</v>
      </c>
      <c r="F757" s="159">
        <f t="shared" si="15"/>
        <v>26142.199999999997</v>
      </c>
    </row>
    <row r="758" spans="1:6" ht="15.75" customHeight="1" x14ac:dyDescent="0.2">
      <c r="A758" s="79"/>
      <c r="B758" s="79" t="s">
        <v>968</v>
      </c>
      <c r="C758" s="81"/>
      <c r="D758" s="79"/>
      <c r="E758" s="81">
        <v>0</v>
      </c>
      <c r="F758" s="159">
        <f t="shared" si="15"/>
        <v>0</v>
      </c>
    </row>
    <row r="759" spans="1:6" ht="23.25" customHeight="1" x14ac:dyDescent="0.2">
      <c r="A759" s="81">
        <v>597</v>
      </c>
      <c r="B759" s="79" t="s">
        <v>969</v>
      </c>
      <c r="C759" s="81" t="s">
        <v>47</v>
      </c>
      <c r="D759" s="81">
        <v>98</v>
      </c>
      <c r="E759" s="81">
        <v>165.87</v>
      </c>
      <c r="F759" s="159">
        <f t="shared" si="15"/>
        <v>16255.26</v>
      </c>
    </row>
    <row r="760" spans="1:6" ht="23.25" customHeight="1" x14ac:dyDescent="0.2">
      <c r="A760" s="81">
        <v>598</v>
      </c>
      <c r="B760" s="79" t="s">
        <v>970</v>
      </c>
      <c r="C760" s="81" t="s">
        <v>10</v>
      </c>
      <c r="D760" s="81">
        <v>1</v>
      </c>
      <c r="E760" s="81">
        <v>16.27</v>
      </c>
      <c r="F760" s="159">
        <f t="shared" si="15"/>
        <v>16.27</v>
      </c>
    </row>
    <row r="761" spans="1:6" ht="23.25" customHeight="1" x14ac:dyDescent="0.2">
      <c r="A761" s="81">
        <v>599</v>
      </c>
      <c r="B761" s="79" t="s">
        <v>971</v>
      </c>
      <c r="C761" s="81" t="s">
        <v>10</v>
      </c>
      <c r="D761" s="81">
        <v>10</v>
      </c>
      <c r="E761" s="81">
        <v>19.68</v>
      </c>
      <c r="F761" s="159">
        <f t="shared" si="15"/>
        <v>196.8</v>
      </c>
    </row>
    <row r="762" spans="1:6" ht="25.5" x14ac:dyDescent="0.2">
      <c r="A762" s="81">
        <v>600</v>
      </c>
      <c r="B762" s="79" t="s">
        <v>972</v>
      </c>
      <c r="C762" s="81" t="s">
        <v>10</v>
      </c>
      <c r="D762" s="81">
        <v>130</v>
      </c>
      <c r="E762" s="81">
        <v>355.43</v>
      </c>
      <c r="F762" s="159">
        <f t="shared" si="15"/>
        <v>46205.9</v>
      </c>
    </row>
    <row r="763" spans="1:6" ht="15.75" customHeight="1" x14ac:dyDescent="0.2">
      <c r="A763" s="81">
        <v>601</v>
      </c>
      <c r="B763" s="79" t="s">
        <v>973</v>
      </c>
      <c r="C763" s="81" t="s">
        <v>10</v>
      </c>
      <c r="D763" s="81">
        <v>20</v>
      </c>
      <c r="E763" s="81">
        <v>687.86</v>
      </c>
      <c r="F763" s="159">
        <f t="shared" si="15"/>
        <v>13757.2</v>
      </c>
    </row>
    <row r="764" spans="1:6" ht="25.5" x14ac:dyDescent="0.2">
      <c r="A764" s="81">
        <v>602</v>
      </c>
      <c r="B764" s="79" t="s">
        <v>974</v>
      </c>
      <c r="C764" s="81" t="s">
        <v>10</v>
      </c>
      <c r="D764" s="81">
        <v>70</v>
      </c>
      <c r="E764" s="81">
        <v>2610.34</v>
      </c>
      <c r="F764" s="159">
        <f t="shared" si="15"/>
        <v>182723.80000000002</v>
      </c>
    </row>
    <row r="765" spans="1:6" ht="25.5" x14ac:dyDescent="0.2">
      <c r="A765" s="81">
        <v>603</v>
      </c>
      <c r="B765" s="79" t="s">
        <v>975</v>
      </c>
      <c r="C765" s="81" t="s">
        <v>10</v>
      </c>
      <c r="D765" s="81">
        <v>560</v>
      </c>
      <c r="E765" s="81">
        <v>255.92</v>
      </c>
      <c r="F765" s="159">
        <f t="shared" si="15"/>
        <v>143315.19999999998</v>
      </c>
    </row>
    <row r="766" spans="1:6" ht="15.75" customHeight="1" x14ac:dyDescent="0.2">
      <c r="A766" s="81">
        <v>604</v>
      </c>
      <c r="B766" s="79" t="s">
        <v>976</v>
      </c>
      <c r="C766" s="81" t="s">
        <v>10</v>
      </c>
      <c r="D766" s="81">
        <v>59</v>
      </c>
      <c r="E766" s="81">
        <v>74.25</v>
      </c>
      <c r="F766" s="159">
        <f t="shared" si="15"/>
        <v>4380.75</v>
      </c>
    </row>
    <row r="767" spans="1:6" ht="15.75" customHeight="1" x14ac:dyDescent="0.2">
      <c r="A767" s="81">
        <v>605</v>
      </c>
      <c r="B767" s="79" t="s">
        <v>977</v>
      </c>
      <c r="C767" s="81" t="s">
        <v>10</v>
      </c>
      <c r="D767" s="81">
        <v>31</v>
      </c>
      <c r="E767" s="81">
        <v>163.1</v>
      </c>
      <c r="F767" s="159">
        <f t="shared" si="15"/>
        <v>5056.0999999999995</v>
      </c>
    </row>
    <row r="768" spans="1:6" ht="15.75" customHeight="1" x14ac:dyDescent="0.2">
      <c r="A768" s="81">
        <v>606</v>
      </c>
      <c r="B768" s="79" t="s">
        <v>978</v>
      </c>
      <c r="C768" s="81" t="s">
        <v>10</v>
      </c>
      <c r="D768" s="81">
        <v>2</v>
      </c>
      <c r="E768" s="81">
        <v>315.95</v>
      </c>
      <c r="F768" s="159">
        <f t="shared" si="15"/>
        <v>631.9</v>
      </c>
    </row>
    <row r="769" spans="1:6" ht="15.75" customHeight="1" x14ac:dyDescent="0.2">
      <c r="A769" s="81">
        <v>607</v>
      </c>
      <c r="B769" s="79" t="s">
        <v>979</v>
      </c>
      <c r="C769" s="81" t="s">
        <v>10</v>
      </c>
      <c r="D769" s="81">
        <v>56</v>
      </c>
      <c r="E769" s="81">
        <v>18.11</v>
      </c>
      <c r="F769" s="159">
        <f t="shared" si="15"/>
        <v>1014.16</v>
      </c>
    </row>
    <row r="770" spans="1:6" ht="15.75" customHeight="1" x14ac:dyDescent="0.2">
      <c r="A770" s="81">
        <v>608</v>
      </c>
      <c r="B770" s="79" t="s">
        <v>980</v>
      </c>
      <c r="C770" s="81" t="s">
        <v>10</v>
      </c>
      <c r="D770" s="81">
        <v>41</v>
      </c>
      <c r="E770" s="81">
        <v>4.43</v>
      </c>
      <c r="F770" s="159">
        <f t="shared" si="15"/>
        <v>181.63</v>
      </c>
    </row>
    <row r="771" spans="1:6" ht="15.75" customHeight="1" x14ac:dyDescent="0.2">
      <c r="A771" s="81">
        <v>609</v>
      </c>
      <c r="B771" s="79" t="s">
        <v>981</v>
      </c>
      <c r="C771" s="81" t="s">
        <v>10</v>
      </c>
      <c r="D771" s="81">
        <v>178</v>
      </c>
      <c r="E771" s="81">
        <v>8.89</v>
      </c>
      <c r="F771" s="159">
        <f t="shared" si="15"/>
        <v>1582.42</v>
      </c>
    </row>
    <row r="772" spans="1:6" ht="15.75" customHeight="1" x14ac:dyDescent="0.2">
      <c r="A772" s="81">
        <v>610</v>
      </c>
      <c r="B772" s="79" t="s">
        <v>982</v>
      </c>
      <c r="C772" s="81" t="s">
        <v>10</v>
      </c>
      <c r="D772" s="81">
        <v>700</v>
      </c>
      <c r="E772" s="81">
        <v>8.89</v>
      </c>
      <c r="F772" s="159">
        <f t="shared" si="15"/>
        <v>6223</v>
      </c>
    </row>
    <row r="773" spans="1:6" ht="15.75" customHeight="1" x14ac:dyDescent="0.2">
      <c r="A773" s="81">
        <v>611</v>
      </c>
      <c r="B773" s="79" t="s">
        <v>983</v>
      </c>
      <c r="C773" s="81" t="s">
        <v>10</v>
      </c>
      <c r="D773" s="81">
        <v>31</v>
      </c>
      <c r="E773" s="81">
        <v>37.06</v>
      </c>
      <c r="F773" s="159">
        <f t="shared" si="15"/>
        <v>1148.8600000000001</v>
      </c>
    </row>
    <row r="774" spans="1:6" ht="15.75" customHeight="1" x14ac:dyDescent="0.2">
      <c r="A774" s="81">
        <v>612</v>
      </c>
      <c r="B774" s="79" t="s">
        <v>984</v>
      </c>
      <c r="C774" s="81" t="s">
        <v>10</v>
      </c>
      <c r="D774" s="81">
        <v>97</v>
      </c>
      <c r="E774" s="81">
        <v>8.89</v>
      </c>
      <c r="F774" s="159">
        <f t="shared" si="15"/>
        <v>862.33</v>
      </c>
    </row>
    <row r="775" spans="1:6" ht="15.75" customHeight="1" x14ac:dyDescent="0.2">
      <c r="A775" s="81">
        <v>613</v>
      </c>
      <c r="B775" s="79" t="s">
        <v>985</v>
      </c>
      <c r="C775" s="81" t="s">
        <v>10</v>
      </c>
      <c r="D775" s="81">
        <v>75</v>
      </c>
      <c r="E775" s="81">
        <v>4.43</v>
      </c>
      <c r="F775" s="159">
        <f t="shared" si="15"/>
        <v>332.25</v>
      </c>
    </row>
    <row r="776" spans="1:6" ht="15.75" customHeight="1" x14ac:dyDescent="0.2">
      <c r="A776" s="81">
        <v>614</v>
      </c>
      <c r="B776" s="79" t="s">
        <v>986</v>
      </c>
      <c r="C776" s="81" t="s">
        <v>10</v>
      </c>
      <c r="D776" s="81">
        <v>147</v>
      </c>
      <c r="E776" s="81">
        <v>8.89</v>
      </c>
      <c r="F776" s="159">
        <f t="shared" si="15"/>
        <v>1306.8300000000002</v>
      </c>
    </row>
    <row r="777" spans="1:6" ht="15.75" customHeight="1" x14ac:dyDescent="0.2">
      <c r="A777" s="81">
        <v>615</v>
      </c>
      <c r="B777" s="79" t="s">
        <v>987</v>
      </c>
      <c r="C777" s="81" t="s">
        <v>10</v>
      </c>
      <c r="D777" s="81">
        <v>329</v>
      </c>
      <c r="E777" s="81">
        <v>9.61</v>
      </c>
      <c r="F777" s="159">
        <f t="shared" si="15"/>
        <v>3161.6899999999996</v>
      </c>
    </row>
    <row r="778" spans="1:6" ht="15.75" customHeight="1" x14ac:dyDescent="0.2">
      <c r="A778" s="81">
        <v>616</v>
      </c>
      <c r="B778" s="79" t="s">
        <v>988</v>
      </c>
      <c r="C778" s="81" t="s">
        <v>10</v>
      </c>
      <c r="D778" s="81">
        <v>334</v>
      </c>
      <c r="E778" s="81">
        <v>9.8800000000000008</v>
      </c>
      <c r="F778" s="159">
        <f t="shared" si="15"/>
        <v>3299.92</v>
      </c>
    </row>
    <row r="779" spans="1:6" ht="15.75" customHeight="1" x14ac:dyDescent="0.2">
      <c r="A779" s="81">
        <v>617</v>
      </c>
      <c r="B779" s="79" t="s">
        <v>989</v>
      </c>
      <c r="C779" s="81" t="s">
        <v>10</v>
      </c>
      <c r="D779" s="81">
        <v>115</v>
      </c>
      <c r="E779" s="81">
        <v>8.89</v>
      </c>
      <c r="F779" s="159">
        <f t="shared" si="15"/>
        <v>1022.35</v>
      </c>
    </row>
    <row r="780" spans="1:6" ht="15.75" customHeight="1" x14ac:dyDescent="0.2">
      <c r="A780" s="81">
        <v>618</v>
      </c>
      <c r="B780" s="79" t="s">
        <v>990</v>
      </c>
      <c r="C780" s="81" t="s">
        <v>10</v>
      </c>
      <c r="D780" s="81">
        <v>20</v>
      </c>
      <c r="E780" s="81">
        <v>4.43</v>
      </c>
      <c r="F780" s="159">
        <f t="shared" si="15"/>
        <v>88.6</v>
      </c>
    </row>
    <row r="781" spans="1:6" ht="15.75" customHeight="1" x14ac:dyDescent="0.2">
      <c r="A781" s="81">
        <v>619</v>
      </c>
      <c r="B781" s="79" t="s">
        <v>991</v>
      </c>
      <c r="C781" s="81" t="s">
        <v>10</v>
      </c>
      <c r="D781" s="81">
        <v>39</v>
      </c>
      <c r="E781" s="81">
        <v>8.89</v>
      </c>
      <c r="F781" s="159">
        <f t="shared" si="15"/>
        <v>346.71000000000004</v>
      </c>
    </row>
    <row r="782" spans="1:6" ht="15.75" customHeight="1" x14ac:dyDescent="0.2">
      <c r="A782" s="81">
        <v>620</v>
      </c>
      <c r="B782" s="79" t="s">
        <v>992</v>
      </c>
      <c r="C782" s="81" t="s">
        <v>10</v>
      </c>
      <c r="D782" s="81">
        <v>11</v>
      </c>
      <c r="E782" s="81">
        <v>4.43</v>
      </c>
      <c r="F782" s="159">
        <f t="shared" si="15"/>
        <v>48.73</v>
      </c>
    </row>
    <row r="783" spans="1:6" ht="15.75" customHeight="1" x14ac:dyDescent="0.2">
      <c r="A783" s="81">
        <v>621</v>
      </c>
      <c r="B783" s="79" t="s">
        <v>993</v>
      </c>
      <c r="C783" s="81" t="s">
        <v>10</v>
      </c>
      <c r="D783" s="81">
        <v>16</v>
      </c>
      <c r="E783" s="81">
        <v>8.89</v>
      </c>
      <c r="F783" s="159">
        <f t="shared" si="15"/>
        <v>142.24</v>
      </c>
    </row>
    <row r="784" spans="1:6" ht="15.75" customHeight="1" x14ac:dyDescent="0.2">
      <c r="A784" s="81">
        <v>622</v>
      </c>
      <c r="B784" s="79" t="s">
        <v>994</v>
      </c>
      <c r="C784" s="81" t="s">
        <v>10</v>
      </c>
      <c r="D784" s="81">
        <v>98</v>
      </c>
      <c r="E784" s="81">
        <v>24.62</v>
      </c>
      <c r="F784" s="159">
        <f t="shared" si="15"/>
        <v>2412.7600000000002</v>
      </c>
    </row>
    <row r="785" spans="1:6" x14ac:dyDescent="0.2">
      <c r="A785" s="81">
        <v>623</v>
      </c>
      <c r="B785" s="79" t="s">
        <v>995</v>
      </c>
      <c r="C785" s="81" t="s">
        <v>47</v>
      </c>
      <c r="D785" s="81">
        <v>228</v>
      </c>
      <c r="E785" s="81">
        <v>128.99</v>
      </c>
      <c r="F785" s="159">
        <f t="shared" si="15"/>
        <v>29409.72</v>
      </c>
    </row>
    <row r="786" spans="1:6" ht="15.75" customHeight="1" x14ac:dyDescent="0.2">
      <c r="A786" s="81">
        <v>624</v>
      </c>
      <c r="B786" s="79" t="s">
        <v>996</v>
      </c>
      <c r="C786" s="81" t="s">
        <v>10</v>
      </c>
      <c r="D786" s="81">
        <v>17</v>
      </c>
      <c r="E786" s="81">
        <v>29.65</v>
      </c>
      <c r="F786" s="159">
        <f t="shared" si="15"/>
        <v>504.04999999999995</v>
      </c>
    </row>
    <row r="787" spans="1:6" ht="15.75" customHeight="1" x14ac:dyDescent="0.2">
      <c r="A787" s="81">
        <v>625</v>
      </c>
      <c r="B787" s="79" t="s">
        <v>997</v>
      </c>
      <c r="C787" s="81" t="s">
        <v>10</v>
      </c>
      <c r="D787" s="81">
        <v>14</v>
      </c>
      <c r="E787" s="81">
        <v>6</v>
      </c>
      <c r="F787" s="159">
        <f t="shared" si="15"/>
        <v>84</v>
      </c>
    </row>
    <row r="788" spans="1:6" ht="15.75" customHeight="1" x14ac:dyDescent="0.2">
      <c r="A788" s="81">
        <v>626</v>
      </c>
      <c r="B788" s="79" t="s">
        <v>998</v>
      </c>
      <c r="C788" s="81" t="s">
        <v>10</v>
      </c>
      <c r="D788" s="81">
        <v>26</v>
      </c>
      <c r="E788" s="81">
        <v>5.63</v>
      </c>
      <c r="F788" s="159">
        <f t="shared" si="15"/>
        <v>146.38</v>
      </c>
    </row>
    <row r="789" spans="1:6" ht="15.75" customHeight="1" x14ac:dyDescent="0.2">
      <c r="A789" s="81">
        <v>627</v>
      </c>
      <c r="B789" s="79" t="s">
        <v>999</v>
      </c>
      <c r="C789" s="81" t="s">
        <v>10</v>
      </c>
      <c r="D789" s="81">
        <v>46</v>
      </c>
      <c r="E789" s="81">
        <v>6</v>
      </c>
      <c r="F789" s="159">
        <f t="shared" si="15"/>
        <v>276</v>
      </c>
    </row>
    <row r="790" spans="1:6" ht="15.75" customHeight="1" x14ac:dyDescent="0.2">
      <c r="A790" s="81">
        <v>628</v>
      </c>
      <c r="B790" s="79" t="s">
        <v>1000</v>
      </c>
      <c r="C790" s="81" t="s">
        <v>10</v>
      </c>
      <c r="D790" s="81">
        <v>1</v>
      </c>
      <c r="E790" s="81">
        <v>5.63</v>
      </c>
      <c r="F790" s="159">
        <f t="shared" si="15"/>
        <v>5.63</v>
      </c>
    </row>
    <row r="791" spans="1:6" ht="15.75" customHeight="1" x14ac:dyDescent="0.2">
      <c r="A791" s="81">
        <v>629</v>
      </c>
      <c r="B791" s="79" t="s">
        <v>1001</v>
      </c>
      <c r="C791" s="81" t="s">
        <v>10</v>
      </c>
      <c r="D791" s="81">
        <v>10</v>
      </c>
      <c r="E791" s="81">
        <v>5.63</v>
      </c>
      <c r="F791" s="159">
        <f t="shared" si="15"/>
        <v>56.3</v>
      </c>
    </row>
    <row r="792" spans="1:6" ht="15.75" customHeight="1" x14ac:dyDescent="0.2">
      <c r="A792" s="81">
        <v>630</v>
      </c>
      <c r="B792" s="79" t="s">
        <v>1002</v>
      </c>
      <c r="C792" s="81" t="s">
        <v>10</v>
      </c>
      <c r="D792" s="81">
        <v>21</v>
      </c>
      <c r="E792" s="81">
        <v>5.63</v>
      </c>
      <c r="F792" s="159">
        <f t="shared" si="15"/>
        <v>118.23</v>
      </c>
    </row>
    <row r="793" spans="1:6" ht="15.75" customHeight="1" x14ac:dyDescent="0.2">
      <c r="A793" s="81">
        <v>631</v>
      </c>
      <c r="B793" s="79" t="s">
        <v>1003</v>
      </c>
      <c r="C793" s="81" t="s">
        <v>10</v>
      </c>
      <c r="D793" s="81">
        <v>53</v>
      </c>
      <c r="E793" s="81">
        <v>5.63</v>
      </c>
      <c r="F793" s="159">
        <f t="shared" si="15"/>
        <v>298.39</v>
      </c>
    </row>
    <row r="794" spans="1:6" ht="15.75" customHeight="1" x14ac:dyDescent="0.2">
      <c r="A794" s="81">
        <v>632</v>
      </c>
      <c r="B794" s="79" t="s">
        <v>1004</v>
      </c>
      <c r="C794" s="81" t="s">
        <v>10</v>
      </c>
      <c r="D794" s="81">
        <v>5</v>
      </c>
      <c r="E794" s="81">
        <v>5.63</v>
      </c>
      <c r="F794" s="159">
        <f t="shared" si="15"/>
        <v>28.15</v>
      </c>
    </row>
    <row r="795" spans="1:6" ht="15.75" customHeight="1" x14ac:dyDescent="0.2">
      <c r="A795" s="81">
        <v>633</v>
      </c>
      <c r="B795" s="79" t="s">
        <v>1005</v>
      </c>
      <c r="C795" s="81" t="s">
        <v>10</v>
      </c>
      <c r="D795" s="81">
        <v>22</v>
      </c>
      <c r="E795" s="81">
        <v>5.63</v>
      </c>
      <c r="F795" s="159">
        <f t="shared" si="15"/>
        <v>123.86</v>
      </c>
    </row>
    <row r="796" spans="1:6" ht="15.75" customHeight="1" x14ac:dyDescent="0.2">
      <c r="A796" s="81">
        <v>634</v>
      </c>
      <c r="B796" s="79" t="s">
        <v>1006</v>
      </c>
      <c r="C796" s="81" t="s">
        <v>10</v>
      </c>
      <c r="D796" s="81">
        <v>25</v>
      </c>
      <c r="E796" s="81">
        <v>5.63</v>
      </c>
      <c r="F796" s="159">
        <f t="shared" si="15"/>
        <v>140.75</v>
      </c>
    </row>
    <row r="797" spans="1:6" ht="15.75" customHeight="1" x14ac:dyDescent="0.2">
      <c r="A797" s="81">
        <v>635</v>
      </c>
      <c r="B797" s="79" t="s">
        <v>1007</v>
      </c>
      <c r="C797" s="81" t="s">
        <v>10</v>
      </c>
      <c r="D797" s="81">
        <v>3</v>
      </c>
      <c r="E797" s="81">
        <v>5.63</v>
      </c>
      <c r="F797" s="159">
        <f t="shared" si="15"/>
        <v>16.89</v>
      </c>
    </row>
    <row r="798" spans="1:6" ht="15.75" customHeight="1" x14ac:dyDescent="0.2">
      <c r="A798" s="81">
        <v>636</v>
      </c>
      <c r="B798" s="79" t="s">
        <v>1008</v>
      </c>
      <c r="C798" s="81" t="s">
        <v>10</v>
      </c>
      <c r="D798" s="81">
        <v>7</v>
      </c>
      <c r="E798" s="81">
        <v>5.63</v>
      </c>
      <c r="F798" s="159">
        <f t="shared" si="15"/>
        <v>39.409999999999997</v>
      </c>
    </row>
    <row r="799" spans="1:6" ht="15.75" customHeight="1" x14ac:dyDescent="0.2">
      <c r="A799" s="81">
        <v>637</v>
      </c>
      <c r="B799" s="79" t="s">
        <v>1009</v>
      </c>
      <c r="C799" s="81" t="s">
        <v>10</v>
      </c>
      <c r="D799" s="81">
        <v>35</v>
      </c>
      <c r="E799" s="81">
        <v>5.63</v>
      </c>
      <c r="F799" s="159">
        <f t="shared" si="15"/>
        <v>197.04999999999998</v>
      </c>
    </row>
    <row r="800" spans="1:6" ht="15.75" customHeight="1" x14ac:dyDescent="0.2">
      <c r="A800" s="81">
        <v>638</v>
      </c>
      <c r="B800" s="79" t="s">
        <v>1010</v>
      </c>
      <c r="C800" s="81" t="s">
        <v>10</v>
      </c>
      <c r="D800" s="81">
        <v>48</v>
      </c>
      <c r="E800" s="81">
        <v>5.63</v>
      </c>
      <c r="F800" s="159">
        <f t="shared" si="15"/>
        <v>270.24</v>
      </c>
    </row>
    <row r="801" spans="1:6" ht="15.75" customHeight="1" x14ac:dyDescent="0.2">
      <c r="A801" s="81">
        <v>639</v>
      </c>
      <c r="B801" s="79" t="s">
        <v>1011</v>
      </c>
      <c r="C801" s="81" t="s">
        <v>10</v>
      </c>
      <c r="D801" s="81">
        <v>18</v>
      </c>
      <c r="E801" s="81">
        <v>5.63</v>
      </c>
      <c r="F801" s="159">
        <f t="shared" si="15"/>
        <v>101.34</v>
      </c>
    </row>
    <row r="802" spans="1:6" ht="15.75" customHeight="1" x14ac:dyDescent="0.2">
      <c r="A802" s="81">
        <v>640</v>
      </c>
      <c r="B802" s="79" t="s">
        <v>1012</v>
      </c>
      <c r="C802" s="81" t="s">
        <v>10</v>
      </c>
      <c r="D802" s="81">
        <v>59</v>
      </c>
      <c r="E802" s="81">
        <v>11.37</v>
      </c>
      <c r="F802" s="159">
        <f t="shared" si="15"/>
        <v>670.82999999999993</v>
      </c>
    </row>
    <row r="803" spans="1:6" ht="15.75" customHeight="1" x14ac:dyDescent="0.2">
      <c r="A803" s="81">
        <v>641</v>
      </c>
      <c r="B803" s="79" t="s">
        <v>1013</v>
      </c>
      <c r="C803" s="81" t="s">
        <v>10</v>
      </c>
      <c r="D803" s="81">
        <v>45</v>
      </c>
      <c r="E803" s="81">
        <v>5.63</v>
      </c>
      <c r="F803" s="159">
        <f t="shared" si="15"/>
        <v>253.35</v>
      </c>
    </row>
    <row r="804" spans="1:6" ht="15.75" customHeight="1" x14ac:dyDescent="0.2">
      <c r="A804" s="81">
        <v>642</v>
      </c>
      <c r="B804" s="79" t="s">
        <v>1014</v>
      </c>
      <c r="C804" s="81" t="s">
        <v>10</v>
      </c>
      <c r="D804" s="81">
        <v>32</v>
      </c>
      <c r="E804" s="81">
        <v>35.950000000000003</v>
      </c>
      <c r="F804" s="159">
        <f t="shared" si="15"/>
        <v>1150.4000000000001</v>
      </c>
    </row>
    <row r="805" spans="1:6" ht="15.75" customHeight="1" x14ac:dyDescent="0.2">
      <c r="A805" s="81">
        <v>643</v>
      </c>
      <c r="B805" s="79" t="s">
        <v>1015</v>
      </c>
      <c r="C805" s="81" t="s">
        <v>10</v>
      </c>
      <c r="D805" s="81">
        <v>45</v>
      </c>
      <c r="E805" s="81">
        <v>28.34</v>
      </c>
      <c r="F805" s="159">
        <f t="shared" si="15"/>
        <v>1275.3</v>
      </c>
    </row>
    <row r="806" spans="1:6" ht="15.75" customHeight="1" x14ac:dyDescent="0.2">
      <c r="A806" s="81">
        <v>644</v>
      </c>
      <c r="B806" s="79" t="s">
        <v>1016</v>
      </c>
      <c r="C806" s="81" t="s">
        <v>10</v>
      </c>
      <c r="D806" s="81">
        <v>5</v>
      </c>
      <c r="E806" s="81">
        <v>46.5</v>
      </c>
      <c r="F806" s="159">
        <f t="shared" ref="F806:F869" si="16">E806*D806</f>
        <v>232.5</v>
      </c>
    </row>
    <row r="807" spans="1:6" ht="15.75" customHeight="1" x14ac:dyDescent="0.2">
      <c r="A807" s="81">
        <v>645</v>
      </c>
      <c r="B807" s="79" t="s">
        <v>1017</v>
      </c>
      <c r="C807" s="81" t="s">
        <v>10</v>
      </c>
      <c r="D807" s="81">
        <v>5</v>
      </c>
      <c r="E807" s="81">
        <v>154.35</v>
      </c>
      <c r="F807" s="159">
        <f t="shared" si="16"/>
        <v>771.75</v>
      </c>
    </row>
    <row r="808" spans="1:6" ht="15.75" customHeight="1" x14ac:dyDescent="0.2">
      <c r="A808" s="81">
        <v>646</v>
      </c>
      <c r="B808" s="79" t="s">
        <v>1018</v>
      </c>
      <c r="C808" s="81" t="s">
        <v>10</v>
      </c>
      <c r="D808" s="81">
        <v>12</v>
      </c>
      <c r="E808" s="81">
        <v>173.25</v>
      </c>
      <c r="F808" s="159">
        <f t="shared" si="16"/>
        <v>2079</v>
      </c>
    </row>
    <row r="809" spans="1:6" ht="15.75" customHeight="1" x14ac:dyDescent="0.2">
      <c r="A809" s="81">
        <v>647</v>
      </c>
      <c r="B809" s="79" t="s">
        <v>1019</v>
      </c>
      <c r="C809" s="81" t="s">
        <v>10</v>
      </c>
      <c r="D809" s="81">
        <v>16</v>
      </c>
      <c r="E809" s="81">
        <v>173.25</v>
      </c>
      <c r="F809" s="159">
        <f t="shared" si="16"/>
        <v>2772</v>
      </c>
    </row>
    <row r="810" spans="1:6" ht="15.75" customHeight="1" x14ac:dyDescent="0.2">
      <c r="A810" s="81">
        <v>648</v>
      </c>
      <c r="B810" s="79" t="s">
        <v>1020</v>
      </c>
      <c r="C810" s="81" t="s">
        <v>10</v>
      </c>
      <c r="D810" s="81">
        <v>5</v>
      </c>
      <c r="E810" s="81">
        <v>512.32000000000005</v>
      </c>
      <c r="F810" s="159">
        <f t="shared" si="16"/>
        <v>2561.6000000000004</v>
      </c>
    </row>
    <row r="811" spans="1:6" ht="15.75" customHeight="1" x14ac:dyDescent="0.2">
      <c r="A811" s="81">
        <v>649</v>
      </c>
      <c r="B811" s="79" t="s">
        <v>1021</v>
      </c>
      <c r="C811" s="81" t="s">
        <v>10</v>
      </c>
      <c r="D811" s="81">
        <v>5</v>
      </c>
      <c r="E811" s="81">
        <v>46.5</v>
      </c>
      <c r="F811" s="159">
        <f t="shared" si="16"/>
        <v>232.5</v>
      </c>
    </row>
    <row r="812" spans="1:6" ht="15.75" customHeight="1" x14ac:dyDescent="0.2">
      <c r="A812" s="81">
        <v>650</v>
      </c>
      <c r="B812" s="79" t="s">
        <v>1022</v>
      </c>
      <c r="C812" s="81" t="s">
        <v>10</v>
      </c>
      <c r="D812" s="81">
        <v>4</v>
      </c>
      <c r="E812" s="81">
        <v>77.63</v>
      </c>
      <c r="F812" s="159">
        <f t="shared" si="16"/>
        <v>310.52</v>
      </c>
    </row>
    <row r="813" spans="1:6" ht="15.75" customHeight="1" x14ac:dyDescent="0.2">
      <c r="A813" s="81">
        <v>651</v>
      </c>
      <c r="B813" s="79" t="s">
        <v>1023</v>
      </c>
      <c r="C813" s="81" t="s">
        <v>10</v>
      </c>
      <c r="D813" s="81">
        <v>8</v>
      </c>
      <c r="E813" s="81">
        <v>72.25</v>
      </c>
      <c r="F813" s="159">
        <f t="shared" si="16"/>
        <v>578</v>
      </c>
    </row>
    <row r="814" spans="1:6" ht="15.75" customHeight="1" x14ac:dyDescent="0.2">
      <c r="A814" s="81">
        <v>652</v>
      </c>
      <c r="B814" s="79" t="s">
        <v>1024</v>
      </c>
      <c r="C814" s="81" t="s">
        <v>10</v>
      </c>
      <c r="D814" s="81">
        <v>19</v>
      </c>
      <c r="E814" s="81">
        <v>75.72</v>
      </c>
      <c r="F814" s="159">
        <f t="shared" si="16"/>
        <v>1438.68</v>
      </c>
    </row>
    <row r="815" spans="1:6" ht="15.75" customHeight="1" x14ac:dyDescent="0.2">
      <c r="A815" s="81">
        <v>653</v>
      </c>
      <c r="B815" s="79" t="s">
        <v>1025</v>
      </c>
      <c r="C815" s="81" t="s">
        <v>10</v>
      </c>
      <c r="D815" s="81">
        <v>9</v>
      </c>
      <c r="E815" s="81">
        <v>86.63</v>
      </c>
      <c r="F815" s="159">
        <f t="shared" si="16"/>
        <v>779.67</v>
      </c>
    </row>
    <row r="816" spans="1:6" ht="15.75" customHeight="1" x14ac:dyDescent="0.2">
      <c r="A816" s="81">
        <v>654</v>
      </c>
      <c r="B816" s="79" t="s">
        <v>1026</v>
      </c>
      <c r="C816" s="81" t="s">
        <v>10</v>
      </c>
      <c r="D816" s="81">
        <v>29</v>
      </c>
      <c r="E816" s="81">
        <v>79.05</v>
      </c>
      <c r="F816" s="159">
        <f t="shared" si="16"/>
        <v>2292.4499999999998</v>
      </c>
    </row>
    <row r="817" spans="1:6" ht="15.75" customHeight="1" x14ac:dyDescent="0.2">
      <c r="A817" s="81">
        <v>655</v>
      </c>
      <c r="B817" s="79" t="s">
        <v>1027</v>
      </c>
      <c r="C817" s="81" t="s">
        <v>10</v>
      </c>
      <c r="D817" s="81">
        <v>1</v>
      </c>
      <c r="E817" s="81">
        <v>146.25</v>
      </c>
      <c r="F817" s="159">
        <f t="shared" si="16"/>
        <v>146.25</v>
      </c>
    </row>
    <row r="818" spans="1:6" ht="15.75" customHeight="1" x14ac:dyDescent="0.2">
      <c r="A818" s="81">
        <v>656</v>
      </c>
      <c r="B818" s="79" t="s">
        <v>1028</v>
      </c>
      <c r="C818" s="81" t="s">
        <v>10</v>
      </c>
      <c r="D818" s="81">
        <v>5</v>
      </c>
      <c r="E818" s="81">
        <v>185.39</v>
      </c>
      <c r="F818" s="159">
        <f t="shared" si="16"/>
        <v>926.94999999999993</v>
      </c>
    </row>
    <row r="819" spans="1:6" ht="15.75" customHeight="1" x14ac:dyDescent="0.2">
      <c r="A819" s="81">
        <v>657</v>
      </c>
      <c r="B819" s="79" t="s">
        <v>1029</v>
      </c>
      <c r="C819" s="81" t="s">
        <v>10</v>
      </c>
      <c r="D819" s="81">
        <v>7</v>
      </c>
      <c r="E819" s="81">
        <v>139.56</v>
      </c>
      <c r="F819" s="159">
        <f t="shared" si="16"/>
        <v>976.92000000000007</v>
      </c>
    </row>
    <row r="820" spans="1:6" ht="15.75" customHeight="1" x14ac:dyDescent="0.2">
      <c r="A820" s="81">
        <v>658</v>
      </c>
      <c r="B820" s="79" t="s">
        <v>1030</v>
      </c>
      <c r="C820" s="81" t="s">
        <v>10</v>
      </c>
      <c r="D820" s="81">
        <v>1</v>
      </c>
      <c r="E820" s="81">
        <v>167.11</v>
      </c>
      <c r="F820" s="159">
        <f t="shared" si="16"/>
        <v>167.11</v>
      </c>
    </row>
    <row r="821" spans="1:6" ht="15.75" customHeight="1" x14ac:dyDescent="0.2">
      <c r="A821" s="81">
        <v>659</v>
      </c>
      <c r="B821" s="79" t="s">
        <v>1031</v>
      </c>
      <c r="C821" s="81" t="s">
        <v>10</v>
      </c>
      <c r="D821" s="81">
        <v>19</v>
      </c>
      <c r="E821" s="81">
        <v>181.62</v>
      </c>
      <c r="F821" s="159">
        <f t="shared" si="16"/>
        <v>3450.78</v>
      </c>
    </row>
    <row r="822" spans="1:6" ht="15.75" customHeight="1" x14ac:dyDescent="0.2">
      <c r="A822" s="81">
        <v>660</v>
      </c>
      <c r="B822" s="79" t="s">
        <v>1032</v>
      </c>
      <c r="C822" s="81" t="s">
        <v>10</v>
      </c>
      <c r="D822" s="81">
        <v>3</v>
      </c>
      <c r="E822" s="81">
        <v>256.67</v>
      </c>
      <c r="F822" s="159">
        <f t="shared" si="16"/>
        <v>770.01</v>
      </c>
    </row>
    <row r="823" spans="1:6" ht="23.25" customHeight="1" x14ac:dyDescent="0.2">
      <c r="A823" s="81">
        <v>661</v>
      </c>
      <c r="B823" s="79" t="s">
        <v>1033</v>
      </c>
      <c r="C823" s="81" t="s">
        <v>10</v>
      </c>
      <c r="D823" s="81">
        <v>1</v>
      </c>
      <c r="E823" s="81">
        <v>14914.46</v>
      </c>
      <c r="F823" s="159">
        <f t="shared" si="16"/>
        <v>14914.46</v>
      </c>
    </row>
    <row r="824" spans="1:6" ht="15.75" customHeight="1" x14ac:dyDescent="0.2">
      <c r="A824" s="81">
        <v>662</v>
      </c>
      <c r="B824" s="79" t="s">
        <v>1034</v>
      </c>
      <c r="C824" s="81" t="s">
        <v>10</v>
      </c>
      <c r="D824" s="81">
        <v>4</v>
      </c>
      <c r="E824" s="81">
        <v>19.899999999999999</v>
      </c>
      <c r="F824" s="159">
        <f t="shared" si="16"/>
        <v>79.599999999999994</v>
      </c>
    </row>
    <row r="825" spans="1:6" ht="25.5" x14ac:dyDescent="0.2">
      <c r="A825" s="81">
        <v>663</v>
      </c>
      <c r="B825" s="79" t="s">
        <v>1035</v>
      </c>
      <c r="C825" s="81" t="s">
        <v>10</v>
      </c>
      <c r="D825" s="82">
        <v>2600</v>
      </c>
      <c r="E825" s="81">
        <v>51.43</v>
      </c>
      <c r="F825" s="159">
        <f t="shared" si="16"/>
        <v>133718</v>
      </c>
    </row>
    <row r="826" spans="1:6" ht="23.25" customHeight="1" x14ac:dyDescent="0.2">
      <c r="A826" s="81">
        <v>664</v>
      </c>
      <c r="B826" s="79" t="s">
        <v>1036</v>
      </c>
      <c r="C826" s="81" t="s">
        <v>10</v>
      </c>
      <c r="D826" s="81">
        <v>140</v>
      </c>
      <c r="E826" s="81">
        <v>18.73</v>
      </c>
      <c r="F826" s="159">
        <f t="shared" si="16"/>
        <v>2622.2000000000003</v>
      </c>
    </row>
    <row r="827" spans="1:6" ht="23.25" customHeight="1" x14ac:dyDescent="0.2">
      <c r="A827" s="81">
        <v>665</v>
      </c>
      <c r="B827" s="79" t="s">
        <v>1037</v>
      </c>
      <c r="C827" s="81" t="s">
        <v>10</v>
      </c>
      <c r="D827" s="81">
        <v>250</v>
      </c>
      <c r="E827" s="81">
        <v>37.380000000000003</v>
      </c>
      <c r="F827" s="159">
        <f t="shared" si="16"/>
        <v>9345</v>
      </c>
    </row>
    <row r="828" spans="1:6" ht="23.25" customHeight="1" x14ac:dyDescent="0.2">
      <c r="A828" s="81">
        <v>666</v>
      </c>
      <c r="B828" s="79" t="s">
        <v>1038</v>
      </c>
      <c r="C828" s="81" t="s">
        <v>10</v>
      </c>
      <c r="D828" s="81">
        <v>51</v>
      </c>
      <c r="E828" s="81">
        <v>194.06</v>
      </c>
      <c r="F828" s="159">
        <f t="shared" si="16"/>
        <v>9897.06</v>
      </c>
    </row>
    <row r="829" spans="1:6" ht="15.75" customHeight="1" x14ac:dyDescent="0.2">
      <c r="A829" s="79"/>
      <c r="B829" s="79" t="s">
        <v>1039</v>
      </c>
      <c r="C829" s="81"/>
      <c r="D829" s="79"/>
      <c r="E829" s="81">
        <v>0</v>
      </c>
      <c r="F829" s="159">
        <f t="shared" si="16"/>
        <v>0</v>
      </c>
    </row>
    <row r="830" spans="1:6" ht="23.25" customHeight="1" x14ac:dyDescent="0.2">
      <c r="A830" s="81">
        <v>667</v>
      </c>
      <c r="B830" s="79" t="s">
        <v>1040</v>
      </c>
      <c r="C830" s="81" t="s">
        <v>10</v>
      </c>
      <c r="D830" s="81">
        <v>56</v>
      </c>
      <c r="E830" s="81">
        <v>151.22</v>
      </c>
      <c r="F830" s="159">
        <f t="shared" si="16"/>
        <v>8468.32</v>
      </c>
    </row>
    <row r="831" spans="1:6" ht="15.75" customHeight="1" x14ac:dyDescent="0.2">
      <c r="A831" s="81">
        <v>668</v>
      </c>
      <c r="B831" s="79" t="s">
        <v>1041</v>
      </c>
      <c r="C831" s="81" t="s">
        <v>10</v>
      </c>
      <c r="D831" s="81">
        <v>14</v>
      </c>
      <c r="E831" s="81">
        <v>185.52</v>
      </c>
      <c r="F831" s="159">
        <f t="shared" si="16"/>
        <v>2597.2800000000002</v>
      </c>
    </row>
    <row r="832" spans="1:6" ht="15.75" customHeight="1" x14ac:dyDescent="0.2">
      <c r="A832" s="81">
        <v>669</v>
      </c>
      <c r="B832" s="79" t="s">
        <v>1042</v>
      </c>
      <c r="C832" s="81" t="s">
        <v>10</v>
      </c>
      <c r="D832" s="81">
        <v>1</v>
      </c>
      <c r="E832" s="81">
        <v>360.8</v>
      </c>
      <c r="F832" s="159">
        <f t="shared" si="16"/>
        <v>360.8</v>
      </c>
    </row>
    <row r="833" spans="1:6" ht="15.75" customHeight="1" x14ac:dyDescent="0.2">
      <c r="A833" s="81">
        <v>670</v>
      </c>
      <c r="B833" s="79" t="s">
        <v>1043</v>
      </c>
      <c r="C833" s="81" t="s">
        <v>10</v>
      </c>
      <c r="D833" s="81">
        <v>5</v>
      </c>
      <c r="E833" s="81">
        <v>211.04</v>
      </c>
      <c r="F833" s="159">
        <f t="shared" si="16"/>
        <v>1055.2</v>
      </c>
    </row>
    <row r="834" spans="1:6" ht="15.75" customHeight="1" x14ac:dyDescent="0.2">
      <c r="A834" s="81">
        <v>671</v>
      </c>
      <c r="B834" s="79" t="s">
        <v>1044</v>
      </c>
      <c r="C834" s="81" t="s">
        <v>10</v>
      </c>
      <c r="D834" s="81">
        <v>14</v>
      </c>
      <c r="E834" s="81">
        <v>1392</v>
      </c>
      <c r="F834" s="159">
        <f t="shared" si="16"/>
        <v>19488</v>
      </c>
    </row>
    <row r="835" spans="1:6" ht="15.75" customHeight="1" x14ac:dyDescent="0.2">
      <c r="A835" s="81">
        <v>672</v>
      </c>
      <c r="B835" s="79" t="s">
        <v>1045</v>
      </c>
      <c r="C835" s="81" t="s">
        <v>10</v>
      </c>
      <c r="D835" s="81">
        <v>12</v>
      </c>
      <c r="E835" s="81">
        <v>16.22</v>
      </c>
      <c r="F835" s="159">
        <f t="shared" si="16"/>
        <v>194.64</v>
      </c>
    </row>
    <row r="836" spans="1:6" ht="15.75" customHeight="1" x14ac:dyDescent="0.2">
      <c r="A836" s="81">
        <v>673</v>
      </c>
      <c r="B836" s="79" t="s">
        <v>1046</v>
      </c>
      <c r="C836" s="81" t="s">
        <v>10</v>
      </c>
      <c r="D836" s="81">
        <v>3</v>
      </c>
      <c r="E836" s="81">
        <v>37.450000000000003</v>
      </c>
      <c r="F836" s="159">
        <f t="shared" si="16"/>
        <v>112.35000000000001</v>
      </c>
    </row>
    <row r="837" spans="1:6" ht="15.75" customHeight="1" x14ac:dyDescent="0.2">
      <c r="A837" s="81">
        <v>674</v>
      </c>
      <c r="B837" s="79" t="s">
        <v>1047</v>
      </c>
      <c r="C837" s="81" t="s">
        <v>10</v>
      </c>
      <c r="D837" s="81">
        <v>8</v>
      </c>
      <c r="E837" s="81">
        <v>40.840000000000003</v>
      </c>
      <c r="F837" s="159">
        <f t="shared" si="16"/>
        <v>326.72000000000003</v>
      </c>
    </row>
    <row r="838" spans="1:6" ht="15.75" customHeight="1" x14ac:dyDescent="0.2">
      <c r="A838" s="81">
        <v>675</v>
      </c>
      <c r="B838" s="79" t="s">
        <v>1048</v>
      </c>
      <c r="C838" s="81" t="s">
        <v>10</v>
      </c>
      <c r="D838" s="81">
        <v>1</v>
      </c>
      <c r="E838" s="81">
        <v>49.7</v>
      </c>
      <c r="F838" s="159">
        <f t="shared" si="16"/>
        <v>49.7</v>
      </c>
    </row>
    <row r="839" spans="1:6" ht="15.75" customHeight="1" x14ac:dyDescent="0.2">
      <c r="A839" s="81">
        <v>676</v>
      </c>
      <c r="B839" s="79" t="s">
        <v>1049</v>
      </c>
      <c r="C839" s="81" t="s">
        <v>10</v>
      </c>
      <c r="D839" s="81">
        <v>2</v>
      </c>
      <c r="E839" s="81">
        <v>54.46</v>
      </c>
      <c r="F839" s="159">
        <f t="shared" si="16"/>
        <v>108.92</v>
      </c>
    </row>
    <row r="840" spans="1:6" ht="15.75" customHeight="1" x14ac:dyDescent="0.2">
      <c r="A840" s="81">
        <v>677</v>
      </c>
      <c r="B840" s="79" t="s">
        <v>1050</v>
      </c>
      <c r="C840" s="81" t="s">
        <v>10</v>
      </c>
      <c r="D840" s="81">
        <v>5</v>
      </c>
      <c r="E840" s="81">
        <v>18.38</v>
      </c>
      <c r="F840" s="159">
        <f t="shared" si="16"/>
        <v>91.899999999999991</v>
      </c>
    </row>
    <row r="841" spans="1:6" ht="15.75" customHeight="1" x14ac:dyDescent="0.2">
      <c r="A841" s="81">
        <v>678</v>
      </c>
      <c r="B841" s="79" t="s">
        <v>1051</v>
      </c>
      <c r="C841" s="81" t="s">
        <v>10</v>
      </c>
      <c r="D841" s="81">
        <v>3</v>
      </c>
      <c r="E841" s="81">
        <v>23.83</v>
      </c>
      <c r="F841" s="159">
        <f t="shared" si="16"/>
        <v>71.489999999999995</v>
      </c>
    </row>
    <row r="842" spans="1:6" ht="15.75" customHeight="1" x14ac:dyDescent="0.2">
      <c r="A842" s="81">
        <v>679</v>
      </c>
      <c r="B842" s="79" t="s">
        <v>1052</v>
      </c>
      <c r="C842" s="81" t="s">
        <v>10</v>
      </c>
      <c r="D842" s="81">
        <v>3</v>
      </c>
      <c r="E842" s="81">
        <v>23.83</v>
      </c>
      <c r="F842" s="159">
        <f t="shared" si="16"/>
        <v>71.489999999999995</v>
      </c>
    </row>
    <row r="843" spans="1:6" ht="15.75" customHeight="1" x14ac:dyDescent="0.2">
      <c r="A843" s="81">
        <v>680</v>
      </c>
      <c r="B843" s="79" t="s">
        <v>1053</v>
      </c>
      <c r="C843" s="81" t="s">
        <v>10</v>
      </c>
      <c r="D843" s="81">
        <v>4</v>
      </c>
      <c r="E843" s="81">
        <v>19.059999999999999</v>
      </c>
      <c r="F843" s="159">
        <f t="shared" si="16"/>
        <v>76.239999999999995</v>
      </c>
    </row>
    <row r="844" spans="1:6" ht="15.75" customHeight="1" x14ac:dyDescent="0.2">
      <c r="A844" s="81">
        <v>681</v>
      </c>
      <c r="B844" s="79" t="s">
        <v>1054</v>
      </c>
      <c r="C844" s="81" t="s">
        <v>10</v>
      </c>
      <c r="D844" s="81">
        <v>1</v>
      </c>
      <c r="E844" s="81">
        <v>27.23</v>
      </c>
      <c r="F844" s="159">
        <f t="shared" si="16"/>
        <v>27.23</v>
      </c>
    </row>
    <row r="845" spans="1:6" ht="15.75" customHeight="1" x14ac:dyDescent="0.2">
      <c r="A845" s="81">
        <v>682</v>
      </c>
      <c r="B845" s="79" t="s">
        <v>1055</v>
      </c>
      <c r="C845" s="81" t="s">
        <v>10</v>
      </c>
      <c r="D845" s="81">
        <v>1</v>
      </c>
      <c r="E845" s="81">
        <v>30.64</v>
      </c>
      <c r="F845" s="159">
        <f t="shared" si="16"/>
        <v>30.64</v>
      </c>
    </row>
    <row r="846" spans="1:6" ht="15.75" customHeight="1" x14ac:dyDescent="0.2">
      <c r="A846" s="81">
        <v>683</v>
      </c>
      <c r="B846" s="79" t="s">
        <v>1056</v>
      </c>
      <c r="C846" s="81" t="s">
        <v>10</v>
      </c>
      <c r="D846" s="81">
        <v>3</v>
      </c>
      <c r="E846" s="81">
        <v>30.64</v>
      </c>
      <c r="F846" s="159">
        <f t="shared" si="16"/>
        <v>91.92</v>
      </c>
    </row>
    <row r="847" spans="1:6" ht="15.75" customHeight="1" x14ac:dyDescent="0.2">
      <c r="A847" s="81">
        <v>684</v>
      </c>
      <c r="B847" s="79" t="s">
        <v>1057</v>
      </c>
      <c r="C847" s="81" t="s">
        <v>10</v>
      </c>
      <c r="D847" s="81">
        <v>2</v>
      </c>
      <c r="E847" s="81">
        <v>83.74</v>
      </c>
      <c r="F847" s="159">
        <f t="shared" si="16"/>
        <v>167.48</v>
      </c>
    </row>
    <row r="848" spans="1:6" ht="15.75" customHeight="1" x14ac:dyDescent="0.2">
      <c r="A848" s="81">
        <v>685</v>
      </c>
      <c r="B848" s="79" t="s">
        <v>1058</v>
      </c>
      <c r="C848" s="81" t="s">
        <v>10</v>
      </c>
      <c r="D848" s="81">
        <v>2</v>
      </c>
      <c r="E848" s="81">
        <v>83.74</v>
      </c>
      <c r="F848" s="159">
        <f t="shared" si="16"/>
        <v>167.48</v>
      </c>
    </row>
    <row r="849" spans="1:6" ht="15.75" customHeight="1" x14ac:dyDescent="0.2">
      <c r="A849" s="81">
        <v>686</v>
      </c>
      <c r="B849" s="79" t="s">
        <v>1059</v>
      </c>
      <c r="C849" s="81" t="s">
        <v>10</v>
      </c>
      <c r="D849" s="81">
        <v>1</v>
      </c>
      <c r="E849" s="81">
        <v>49.56</v>
      </c>
      <c r="F849" s="159">
        <f t="shared" si="16"/>
        <v>49.56</v>
      </c>
    </row>
    <row r="850" spans="1:6" ht="15.75" customHeight="1" x14ac:dyDescent="0.2">
      <c r="A850" s="81">
        <v>687</v>
      </c>
      <c r="B850" s="79" t="s">
        <v>1060</v>
      </c>
      <c r="C850" s="81" t="s">
        <v>10</v>
      </c>
      <c r="D850" s="81">
        <v>1</v>
      </c>
      <c r="E850" s="81">
        <v>54.47</v>
      </c>
      <c r="F850" s="159">
        <f t="shared" si="16"/>
        <v>54.47</v>
      </c>
    </row>
    <row r="851" spans="1:6" ht="15.75" customHeight="1" x14ac:dyDescent="0.2">
      <c r="A851" s="81">
        <v>688</v>
      </c>
      <c r="B851" s="79" t="s">
        <v>1061</v>
      </c>
      <c r="C851" s="81" t="s">
        <v>10</v>
      </c>
      <c r="D851" s="81">
        <v>26</v>
      </c>
      <c r="E851" s="81">
        <v>38.479999999999997</v>
      </c>
      <c r="F851" s="159">
        <f t="shared" si="16"/>
        <v>1000.4799999999999</v>
      </c>
    </row>
    <row r="852" spans="1:6" ht="15.75" customHeight="1" x14ac:dyDescent="0.2">
      <c r="A852" s="81">
        <v>689</v>
      </c>
      <c r="B852" s="79" t="s">
        <v>1062</v>
      </c>
      <c r="C852" s="81" t="s">
        <v>10</v>
      </c>
      <c r="D852" s="81">
        <v>1</v>
      </c>
      <c r="E852" s="81">
        <v>339.41</v>
      </c>
      <c r="F852" s="159">
        <f t="shared" si="16"/>
        <v>339.41</v>
      </c>
    </row>
    <row r="853" spans="1:6" ht="23.25" customHeight="1" x14ac:dyDescent="0.2">
      <c r="A853" s="81">
        <v>690</v>
      </c>
      <c r="B853" s="79" t="s">
        <v>1063</v>
      </c>
      <c r="C853" s="81" t="s">
        <v>10</v>
      </c>
      <c r="D853" s="81">
        <v>5</v>
      </c>
      <c r="E853" s="81">
        <v>1761.77</v>
      </c>
      <c r="F853" s="159">
        <f t="shared" si="16"/>
        <v>8808.85</v>
      </c>
    </row>
    <row r="854" spans="1:6" ht="15.75" customHeight="1" x14ac:dyDescent="0.2">
      <c r="A854" s="79"/>
      <c r="B854" s="79" t="s">
        <v>1064</v>
      </c>
      <c r="C854" s="81"/>
      <c r="D854" s="79"/>
      <c r="E854" s="81">
        <v>0</v>
      </c>
      <c r="F854" s="159">
        <f t="shared" si="16"/>
        <v>0</v>
      </c>
    </row>
    <row r="855" spans="1:6" ht="15.75" customHeight="1" x14ac:dyDescent="0.2">
      <c r="A855" s="81">
        <v>691</v>
      </c>
      <c r="B855" s="79" t="s">
        <v>1065</v>
      </c>
      <c r="C855" s="81" t="s">
        <v>10</v>
      </c>
      <c r="D855" s="81">
        <v>9</v>
      </c>
      <c r="E855" s="81">
        <v>44.06</v>
      </c>
      <c r="F855" s="159">
        <f t="shared" si="16"/>
        <v>396.54</v>
      </c>
    </row>
    <row r="856" spans="1:6" ht="15.75" customHeight="1" x14ac:dyDescent="0.2">
      <c r="A856" s="81">
        <v>692</v>
      </c>
      <c r="B856" s="79" t="s">
        <v>1066</v>
      </c>
      <c r="C856" s="81" t="s">
        <v>10</v>
      </c>
      <c r="D856" s="81">
        <v>50</v>
      </c>
      <c r="E856" s="81">
        <v>126.01</v>
      </c>
      <c r="F856" s="159">
        <f t="shared" si="16"/>
        <v>6300.5</v>
      </c>
    </row>
    <row r="857" spans="1:6" ht="15.75" customHeight="1" x14ac:dyDescent="0.2">
      <c r="A857" s="81">
        <v>693</v>
      </c>
      <c r="B857" s="79" t="s">
        <v>1067</v>
      </c>
      <c r="C857" s="81" t="s">
        <v>10</v>
      </c>
      <c r="D857" s="81">
        <v>8</v>
      </c>
      <c r="E857" s="81">
        <v>47.29</v>
      </c>
      <c r="F857" s="159">
        <f t="shared" si="16"/>
        <v>378.32</v>
      </c>
    </row>
    <row r="858" spans="1:6" ht="15.75" customHeight="1" x14ac:dyDescent="0.2">
      <c r="A858" s="81">
        <v>694</v>
      </c>
      <c r="B858" s="79" t="s">
        <v>1068</v>
      </c>
      <c r="C858" s="81" t="s">
        <v>10</v>
      </c>
      <c r="D858" s="81">
        <v>150</v>
      </c>
      <c r="E858" s="81">
        <v>4.8499999999999996</v>
      </c>
      <c r="F858" s="159">
        <f t="shared" si="16"/>
        <v>727.5</v>
      </c>
    </row>
    <row r="859" spans="1:6" ht="15.75" customHeight="1" x14ac:dyDescent="0.2">
      <c r="A859" s="81">
        <v>695</v>
      </c>
      <c r="B859" s="79" t="s">
        <v>1069</v>
      </c>
      <c r="C859" s="81" t="s">
        <v>10</v>
      </c>
      <c r="D859" s="81">
        <v>14</v>
      </c>
      <c r="E859" s="81">
        <v>4.3600000000000003</v>
      </c>
      <c r="F859" s="159">
        <f t="shared" si="16"/>
        <v>61.040000000000006</v>
      </c>
    </row>
    <row r="860" spans="1:6" ht="15.75" customHeight="1" x14ac:dyDescent="0.2">
      <c r="A860" s="81">
        <v>696</v>
      </c>
      <c r="B860" s="79" t="s">
        <v>1070</v>
      </c>
      <c r="C860" s="81" t="s">
        <v>10</v>
      </c>
      <c r="D860" s="81">
        <v>48</v>
      </c>
      <c r="E860" s="81">
        <v>4.84</v>
      </c>
      <c r="F860" s="159">
        <f t="shared" si="16"/>
        <v>232.32</v>
      </c>
    </row>
    <row r="861" spans="1:6" ht="15.75" customHeight="1" x14ac:dyDescent="0.2">
      <c r="A861" s="81">
        <v>697</v>
      </c>
      <c r="B861" s="79" t="s">
        <v>1071</v>
      </c>
      <c r="C861" s="81" t="s">
        <v>10</v>
      </c>
      <c r="D861" s="81">
        <v>20</v>
      </c>
      <c r="E861" s="81">
        <v>4.5</v>
      </c>
      <c r="F861" s="159">
        <f t="shared" si="16"/>
        <v>90</v>
      </c>
    </row>
    <row r="862" spans="1:6" ht="15.75" customHeight="1" x14ac:dyDescent="0.2">
      <c r="A862" s="81">
        <v>698</v>
      </c>
      <c r="B862" s="79" t="s">
        <v>1072</v>
      </c>
      <c r="C862" s="81" t="s">
        <v>10</v>
      </c>
      <c r="D862" s="81">
        <v>48</v>
      </c>
      <c r="E862" s="81">
        <v>4.45</v>
      </c>
      <c r="F862" s="159">
        <f t="shared" si="16"/>
        <v>213.60000000000002</v>
      </c>
    </row>
    <row r="863" spans="1:6" ht="15.75" customHeight="1" x14ac:dyDescent="0.2">
      <c r="A863" s="81">
        <v>699</v>
      </c>
      <c r="B863" s="79" t="s">
        <v>1073</v>
      </c>
      <c r="C863" s="81" t="s">
        <v>10</v>
      </c>
      <c r="D863" s="81">
        <v>23</v>
      </c>
      <c r="E863" s="81">
        <v>3.91</v>
      </c>
      <c r="F863" s="159">
        <f t="shared" si="16"/>
        <v>89.93</v>
      </c>
    </row>
    <row r="864" spans="1:6" ht="15.75" customHeight="1" x14ac:dyDescent="0.2">
      <c r="A864" s="81">
        <v>700</v>
      </c>
      <c r="B864" s="79" t="s">
        <v>1074</v>
      </c>
      <c r="C864" s="81" t="s">
        <v>10</v>
      </c>
      <c r="D864" s="81">
        <v>88</v>
      </c>
      <c r="E864" s="81">
        <v>3.9</v>
      </c>
      <c r="F864" s="159">
        <f t="shared" si="16"/>
        <v>343.2</v>
      </c>
    </row>
    <row r="865" spans="1:6" ht="15.75" customHeight="1" x14ac:dyDescent="0.2">
      <c r="A865" s="81">
        <v>701</v>
      </c>
      <c r="B865" s="79" t="s">
        <v>1075</v>
      </c>
      <c r="C865" s="81" t="s">
        <v>10</v>
      </c>
      <c r="D865" s="81">
        <v>124</v>
      </c>
      <c r="E865" s="81">
        <v>4.5</v>
      </c>
      <c r="F865" s="159">
        <f t="shared" si="16"/>
        <v>558</v>
      </c>
    </row>
    <row r="866" spans="1:6" ht="15.75" customHeight="1" x14ac:dyDescent="0.2">
      <c r="A866" s="81">
        <v>702</v>
      </c>
      <c r="B866" s="79" t="s">
        <v>1076</v>
      </c>
      <c r="C866" s="81" t="s">
        <v>10</v>
      </c>
      <c r="D866" s="81">
        <v>29</v>
      </c>
      <c r="E866" s="81">
        <v>4.5</v>
      </c>
      <c r="F866" s="159">
        <f t="shared" si="16"/>
        <v>130.5</v>
      </c>
    </row>
    <row r="867" spans="1:6" ht="15.75" customHeight="1" x14ac:dyDescent="0.2">
      <c r="A867" s="81">
        <v>703</v>
      </c>
      <c r="B867" s="79" t="s">
        <v>1077</v>
      </c>
      <c r="C867" s="81" t="s">
        <v>10</v>
      </c>
      <c r="D867" s="81">
        <v>45</v>
      </c>
      <c r="E867" s="81">
        <v>4.5</v>
      </c>
      <c r="F867" s="159">
        <f t="shared" si="16"/>
        <v>202.5</v>
      </c>
    </row>
    <row r="868" spans="1:6" ht="15.75" customHeight="1" x14ac:dyDescent="0.2">
      <c r="A868" s="81">
        <v>704</v>
      </c>
      <c r="B868" s="79" t="s">
        <v>1078</v>
      </c>
      <c r="C868" s="81" t="s">
        <v>47</v>
      </c>
      <c r="D868" s="81">
        <v>14</v>
      </c>
      <c r="E868" s="81">
        <v>62.99</v>
      </c>
      <c r="F868" s="159">
        <f t="shared" si="16"/>
        <v>881.86</v>
      </c>
    </row>
    <row r="869" spans="1:6" ht="23.25" customHeight="1" x14ac:dyDescent="0.2">
      <c r="A869" s="81">
        <v>705</v>
      </c>
      <c r="B869" s="79" t="s">
        <v>1079</v>
      </c>
      <c r="C869" s="81" t="s">
        <v>10</v>
      </c>
      <c r="D869" s="81">
        <v>5</v>
      </c>
      <c r="E869" s="81">
        <v>3.96</v>
      </c>
      <c r="F869" s="159">
        <f t="shared" si="16"/>
        <v>19.8</v>
      </c>
    </row>
    <row r="870" spans="1:6" ht="23.25" customHeight="1" x14ac:dyDescent="0.2">
      <c r="A870" s="81">
        <v>706</v>
      </c>
      <c r="B870" s="79" t="s">
        <v>1080</v>
      </c>
      <c r="C870" s="81" t="s">
        <v>10</v>
      </c>
      <c r="D870" s="81">
        <v>3</v>
      </c>
      <c r="E870" s="81">
        <v>13.41</v>
      </c>
      <c r="F870" s="159">
        <f t="shared" ref="F870:F933" si="17">E870*D870</f>
        <v>40.230000000000004</v>
      </c>
    </row>
    <row r="871" spans="1:6" ht="15.75" customHeight="1" x14ac:dyDescent="0.2">
      <c r="A871" s="81">
        <v>707</v>
      </c>
      <c r="B871" s="79" t="s">
        <v>1081</v>
      </c>
      <c r="C871" s="81" t="s">
        <v>10</v>
      </c>
      <c r="D871" s="81">
        <v>20</v>
      </c>
      <c r="E871" s="81">
        <v>2.0099999999999998</v>
      </c>
      <c r="F871" s="159">
        <f t="shared" si="17"/>
        <v>40.199999999999996</v>
      </c>
    </row>
    <row r="872" spans="1:6" ht="15.75" customHeight="1" x14ac:dyDescent="0.2">
      <c r="A872" s="81">
        <v>708</v>
      </c>
      <c r="B872" s="79" t="s">
        <v>1082</v>
      </c>
      <c r="C872" s="81" t="s">
        <v>10</v>
      </c>
      <c r="D872" s="81">
        <v>50</v>
      </c>
      <c r="E872" s="81">
        <v>4.07</v>
      </c>
      <c r="F872" s="159">
        <f t="shared" si="17"/>
        <v>203.5</v>
      </c>
    </row>
    <row r="873" spans="1:6" ht="15.75" customHeight="1" x14ac:dyDescent="0.2">
      <c r="A873" s="81">
        <v>709</v>
      </c>
      <c r="B873" s="79" t="s">
        <v>1083</v>
      </c>
      <c r="C873" s="81" t="s">
        <v>10</v>
      </c>
      <c r="D873" s="81">
        <v>6</v>
      </c>
      <c r="E873" s="81">
        <v>15.52</v>
      </c>
      <c r="F873" s="159">
        <f t="shared" si="17"/>
        <v>93.12</v>
      </c>
    </row>
    <row r="874" spans="1:6" ht="15.75" customHeight="1" x14ac:dyDescent="0.2">
      <c r="A874" s="81">
        <v>710</v>
      </c>
      <c r="B874" s="79" t="s">
        <v>1084</v>
      </c>
      <c r="C874" s="81" t="s">
        <v>10</v>
      </c>
      <c r="D874" s="81">
        <v>85</v>
      </c>
      <c r="E874" s="81">
        <v>16.88</v>
      </c>
      <c r="F874" s="159">
        <f t="shared" si="17"/>
        <v>1434.8</v>
      </c>
    </row>
    <row r="875" spans="1:6" ht="15.75" customHeight="1" x14ac:dyDescent="0.2">
      <c r="A875" s="81">
        <v>711</v>
      </c>
      <c r="B875" s="79" t="s">
        <v>1085</v>
      </c>
      <c r="C875" s="81" t="s">
        <v>10</v>
      </c>
      <c r="D875" s="81">
        <v>2</v>
      </c>
      <c r="E875" s="81">
        <v>59.91</v>
      </c>
      <c r="F875" s="159">
        <f t="shared" si="17"/>
        <v>119.82</v>
      </c>
    </row>
    <row r="876" spans="1:6" ht="15.75" customHeight="1" x14ac:dyDescent="0.2">
      <c r="A876" s="81">
        <v>712</v>
      </c>
      <c r="B876" s="79" t="s">
        <v>1086</v>
      </c>
      <c r="C876" s="81" t="s">
        <v>10</v>
      </c>
      <c r="D876" s="81">
        <v>9</v>
      </c>
      <c r="E876" s="81">
        <v>18.23</v>
      </c>
      <c r="F876" s="159">
        <f t="shared" si="17"/>
        <v>164.07</v>
      </c>
    </row>
    <row r="877" spans="1:6" ht="23.25" customHeight="1" x14ac:dyDescent="0.2">
      <c r="A877" s="81">
        <v>713</v>
      </c>
      <c r="B877" s="79" t="s">
        <v>1087</v>
      </c>
      <c r="C877" s="81" t="s">
        <v>47</v>
      </c>
      <c r="D877" s="81">
        <v>72.7</v>
      </c>
      <c r="E877" s="81">
        <v>26.49</v>
      </c>
      <c r="F877" s="159">
        <f t="shared" si="17"/>
        <v>1925.8229999999999</v>
      </c>
    </row>
    <row r="878" spans="1:6" ht="23.25" customHeight="1" x14ac:dyDescent="0.2">
      <c r="A878" s="81">
        <v>714</v>
      </c>
      <c r="B878" s="79" t="s">
        <v>1088</v>
      </c>
      <c r="C878" s="81" t="s">
        <v>47</v>
      </c>
      <c r="D878" s="81">
        <v>50</v>
      </c>
      <c r="E878" s="81">
        <v>33.1</v>
      </c>
      <c r="F878" s="159">
        <f t="shared" si="17"/>
        <v>1655</v>
      </c>
    </row>
    <row r="879" spans="1:6" ht="23.25" customHeight="1" x14ac:dyDescent="0.2">
      <c r="A879" s="81">
        <v>715</v>
      </c>
      <c r="B879" s="79" t="s">
        <v>1089</v>
      </c>
      <c r="C879" s="81" t="s">
        <v>47</v>
      </c>
      <c r="D879" s="81">
        <v>300</v>
      </c>
      <c r="E879" s="81">
        <v>26.78</v>
      </c>
      <c r="F879" s="159">
        <f t="shared" si="17"/>
        <v>8034</v>
      </c>
    </row>
    <row r="880" spans="1:6" ht="23.25" customHeight="1" x14ac:dyDescent="0.2">
      <c r="A880" s="81">
        <v>716</v>
      </c>
      <c r="B880" s="79" t="s">
        <v>1090</v>
      </c>
      <c r="C880" s="81" t="s">
        <v>47</v>
      </c>
      <c r="D880" s="81">
        <v>25</v>
      </c>
      <c r="E880" s="81">
        <v>26.05</v>
      </c>
      <c r="F880" s="159">
        <f t="shared" si="17"/>
        <v>651.25</v>
      </c>
    </row>
    <row r="881" spans="1:7" ht="23.25" customHeight="1" x14ac:dyDescent="0.2">
      <c r="A881" s="81">
        <v>717</v>
      </c>
      <c r="B881" s="79" t="s">
        <v>1091</v>
      </c>
      <c r="C881" s="81" t="s">
        <v>47</v>
      </c>
      <c r="D881" s="81">
        <v>25</v>
      </c>
      <c r="E881" s="81">
        <v>34.880000000000003</v>
      </c>
      <c r="F881" s="159">
        <f t="shared" si="17"/>
        <v>872.00000000000011</v>
      </c>
    </row>
    <row r="882" spans="1:7" ht="15.75" customHeight="1" x14ac:dyDescent="0.2">
      <c r="A882" s="81">
        <v>718</v>
      </c>
      <c r="B882" s="79" t="s">
        <v>1092</v>
      </c>
      <c r="C882" s="81" t="s">
        <v>13</v>
      </c>
      <c r="D882" s="81">
        <v>12</v>
      </c>
      <c r="E882" s="81">
        <v>49.69</v>
      </c>
      <c r="F882" s="159">
        <f t="shared" si="17"/>
        <v>596.28</v>
      </c>
    </row>
    <row r="883" spans="1:7" ht="15.75" customHeight="1" x14ac:dyDescent="0.2">
      <c r="A883" s="81">
        <v>719</v>
      </c>
      <c r="B883" s="79" t="s">
        <v>1093</v>
      </c>
      <c r="C883" s="81" t="s">
        <v>47</v>
      </c>
      <c r="D883" s="81">
        <v>25</v>
      </c>
      <c r="E883" s="81">
        <v>36.43</v>
      </c>
      <c r="F883" s="159">
        <f t="shared" si="17"/>
        <v>910.75</v>
      </c>
    </row>
    <row r="884" spans="1:7" ht="15.75" customHeight="1" x14ac:dyDescent="0.2">
      <c r="A884" s="81">
        <v>720</v>
      </c>
      <c r="B884" s="79" t="s">
        <v>1094</v>
      </c>
      <c r="C884" s="81" t="s">
        <v>10</v>
      </c>
      <c r="D884" s="81">
        <v>2</v>
      </c>
      <c r="E884" s="81">
        <v>39.44</v>
      </c>
      <c r="F884" s="159">
        <f t="shared" si="17"/>
        <v>78.88</v>
      </c>
    </row>
    <row r="885" spans="1:7" ht="15.75" customHeight="1" x14ac:dyDescent="0.2">
      <c r="A885" s="81">
        <v>721</v>
      </c>
      <c r="B885" s="79" t="s">
        <v>1095</v>
      </c>
      <c r="C885" s="81" t="s">
        <v>17</v>
      </c>
      <c r="D885" s="81">
        <v>850</v>
      </c>
      <c r="E885" s="81">
        <v>11.43</v>
      </c>
      <c r="F885" s="159">
        <f t="shared" si="17"/>
        <v>9715.5</v>
      </c>
    </row>
    <row r="886" spans="1:7" ht="15.75" customHeight="1" x14ac:dyDescent="0.2">
      <c r="A886" s="81">
        <v>722</v>
      </c>
      <c r="B886" s="79" t="s">
        <v>1096</v>
      </c>
      <c r="C886" s="81" t="s">
        <v>10</v>
      </c>
      <c r="D886" s="81">
        <v>1</v>
      </c>
      <c r="E886" s="81">
        <v>4050.04</v>
      </c>
      <c r="F886" s="159">
        <f t="shared" si="17"/>
        <v>4050.04</v>
      </c>
    </row>
    <row r="887" spans="1:7" ht="25.5" x14ac:dyDescent="0.2">
      <c r="A887" s="161">
        <v>723</v>
      </c>
      <c r="B887" s="162" t="s">
        <v>1097</v>
      </c>
      <c r="C887" s="161" t="s">
        <v>17</v>
      </c>
      <c r="D887" s="163">
        <v>5154.96</v>
      </c>
      <c r="E887" s="81">
        <v>38.74</v>
      </c>
      <c r="F887" s="159">
        <f t="shared" si="17"/>
        <v>199703.15040000001</v>
      </c>
      <c r="G887" s="160">
        <f>F887*1600</f>
        <v>319525040.64000005</v>
      </c>
    </row>
    <row r="888" spans="1:7" ht="23.25" customHeight="1" x14ac:dyDescent="0.2">
      <c r="A888" s="161">
        <v>724</v>
      </c>
      <c r="B888" s="162" t="s">
        <v>1098</v>
      </c>
      <c r="C888" s="161" t="s">
        <v>10</v>
      </c>
      <c r="D888" s="161">
        <v>119</v>
      </c>
      <c r="E888" s="81">
        <v>27.05</v>
      </c>
      <c r="F888" s="159">
        <f t="shared" si="17"/>
        <v>3218.9500000000003</v>
      </c>
      <c r="G888" s="160">
        <f>F888*D888</f>
        <v>383055.05000000005</v>
      </c>
    </row>
    <row r="889" spans="1:7" ht="15.75" customHeight="1" x14ac:dyDescent="0.2">
      <c r="A889" s="79"/>
      <c r="B889" s="79" t="s">
        <v>1099</v>
      </c>
      <c r="C889" s="81"/>
      <c r="D889" s="79"/>
      <c r="E889" s="81">
        <v>0</v>
      </c>
      <c r="F889" s="159">
        <f t="shared" si="17"/>
        <v>0</v>
      </c>
    </row>
    <row r="890" spans="1:7" ht="23.25" customHeight="1" x14ac:dyDescent="0.2">
      <c r="A890" s="81">
        <v>725</v>
      </c>
      <c r="B890" s="79" t="s">
        <v>1100</v>
      </c>
      <c r="C890" s="81" t="s">
        <v>10</v>
      </c>
      <c r="D890" s="81">
        <v>130</v>
      </c>
      <c r="E890" s="81">
        <v>28.03</v>
      </c>
      <c r="F890" s="159">
        <f t="shared" si="17"/>
        <v>3643.9</v>
      </c>
    </row>
    <row r="891" spans="1:7" ht="15.75" customHeight="1" x14ac:dyDescent="0.2">
      <c r="A891" s="79"/>
      <c r="B891" s="79" t="s">
        <v>1101</v>
      </c>
      <c r="C891" s="81"/>
      <c r="D891" s="79"/>
      <c r="E891" s="81">
        <v>0</v>
      </c>
      <c r="F891" s="159">
        <f t="shared" si="17"/>
        <v>0</v>
      </c>
    </row>
    <row r="892" spans="1:7" ht="23.25" customHeight="1" x14ac:dyDescent="0.2">
      <c r="A892" s="81">
        <v>726</v>
      </c>
      <c r="B892" s="79" t="s">
        <v>1102</v>
      </c>
      <c r="C892" s="81" t="s">
        <v>10</v>
      </c>
      <c r="D892" s="81">
        <v>22</v>
      </c>
      <c r="E892" s="81">
        <v>27.56</v>
      </c>
      <c r="F892" s="159">
        <f t="shared" si="17"/>
        <v>606.31999999999994</v>
      </c>
    </row>
    <row r="893" spans="1:7" ht="15.75" customHeight="1" x14ac:dyDescent="0.2">
      <c r="A893" s="79"/>
      <c r="B893" s="79" t="s">
        <v>1103</v>
      </c>
      <c r="C893" s="81"/>
      <c r="D893" s="79"/>
      <c r="E893" s="81">
        <v>0</v>
      </c>
      <c r="F893" s="159">
        <f t="shared" si="17"/>
        <v>0</v>
      </c>
    </row>
    <row r="894" spans="1:7" ht="23.25" customHeight="1" x14ac:dyDescent="0.2">
      <c r="A894" s="81">
        <v>727</v>
      </c>
      <c r="B894" s="79" t="s">
        <v>1104</v>
      </c>
      <c r="C894" s="81" t="s">
        <v>10</v>
      </c>
      <c r="D894" s="81">
        <v>5</v>
      </c>
      <c r="E894" s="81">
        <v>28.5</v>
      </c>
      <c r="F894" s="159">
        <f t="shared" si="17"/>
        <v>142.5</v>
      </c>
    </row>
    <row r="895" spans="1:7" ht="15.75" customHeight="1" x14ac:dyDescent="0.2">
      <c r="A895" s="79"/>
      <c r="B895" s="79" t="s">
        <v>1105</v>
      </c>
      <c r="C895" s="81"/>
      <c r="D895" s="79"/>
      <c r="E895" s="81">
        <v>0</v>
      </c>
      <c r="F895" s="159">
        <f t="shared" si="17"/>
        <v>0</v>
      </c>
    </row>
    <row r="896" spans="1:7" ht="23.25" customHeight="1" x14ac:dyDescent="0.2">
      <c r="A896" s="81">
        <v>728</v>
      </c>
      <c r="B896" s="79" t="s">
        <v>1106</v>
      </c>
      <c r="C896" s="81" t="s">
        <v>10</v>
      </c>
      <c r="D896" s="81">
        <v>80</v>
      </c>
      <c r="E896" s="81">
        <v>27.21</v>
      </c>
      <c r="F896" s="159">
        <f t="shared" si="17"/>
        <v>2176.8000000000002</v>
      </c>
    </row>
    <row r="897" spans="1:6" ht="15.75" customHeight="1" x14ac:dyDescent="0.2">
      <c r="A897" s="79"/>
      <c r="B897" s="79" t="s">
        <v>1105</v>
      </c>
      <c r="C897" s="81"/>
      <c r="D897" s="79"/>
      <c r="E897" s="81">
        <v>0</v>
      </c>
      <c r="F897" s="159">
        <f t="shared" si="17"/>
        <v>0</v>
      </c>
    </row>
    <row r="898" spans="1:6" ht="23.25" customHeight="1" x14ac:dyDescent="0.2">
      <c r="A898" s="81">
        <v>729</v>
      </c>
      <c r="B898" s="79" t="s">
        <v>1107</v>
      </c>
      <c r="C898" s="81" t="s">
        <v>10</v>
      </c>
      <c r="D898" s="81">
        <v>28</v>
      </c>
      <c r="E898" s="81">
        <v>27.09</v>
      </c>
      <c r="F898" s="159">
        <f t="shared" si="17"/>
        <v>758.52</v>
      </c>
    </row>
    <row r="899" spans="1:6" ht="15.75" customHeight="1" x14ac:dyDescent="0.2">
      <c r="A899" s="79"/>
      <c r="B899" s="79" t="s">
        <v>1108</v>
      </c>
      <c r="C899" s="81"/>
      <c r="D899" s="79"/>
      <c r="E899" s="81">
        <v>0</v>
      </c>
      <c r="F899" s="159">
        <f t="shared" si="17"/>
        <v>0</v>
      </c>
    </row>
    <row r="900" spans="1:6" ht="23.25" customHeight="1" x14ac:dyDescent="0.2">
      <c r="A900" s="81">
        <v>730</v>
      </c>
      <c r="B900" s="79" t="s">
        <v>1109</v>
      </c>
      <c r="C900" s="81" t="s">
        <v>10</v>
      </c>
      <c r="D900" s="81">
        <v>35</v>
      </c>
      <c r="E900" s="81">
        <v>28.5</v>
      </c>
      <c r="F900" s="159">
        <f t="shared" si="17"/>
        <v>997.5</v>
      </c>
    </row>
    <row r="901" spans="1:6" ht="15.75" customHeight="1" x14ac:dyDescent="0.2">
      <c r="A901" s="79"/>
      <c r="B901" s="79" t="s">
        <v>1110</v>
      </c>
      <c r="C901" s="81"/>
      <c r="D901" s="79"/>
      <c r="E901" s="81">
        <v>0</v>
      </c>
      <c r="F901" s="159">
        <f t="shared" si="17"/>
        <v>0</v>
      </c>
    </row>
    <row r="902" spans="1:6" ht="15.75" customHeight="1" x14ac:dyDescent="0.2">
      <c r="A902" s="81">
        <v>731</v>
      </c>
      <c r="B902" s="79" t="s">
        <v>1111</v>
      </c>
      <c r="C902" s="81" t="s">
        <v>47</v>
      </c>
      <c r="D902" s="81">
        <v>6</v>
      </c>
      <c r="E902" s="81">
        <v>246.41</v>
      </c>
      <c r="F902" s="159">
        <f t="shared" si="17"/>
        <v>1478.46</v>
      </c>
    </row>
    <row r="903" spans="1:6" ht="15.75" customHeight="1" x14ac:dyDescent="0.2">
      <c r="A903" s="81">
        <v>732</v>
      </c>
      <c r="B903" s="79" t="s">
        <v>1112</v>
      </c>
      <c r="C903" s="81" t="s">
        <v>10</v>
      </c>
      <c r="D903" s="81">
        <v>156</v>
      </c>
      <c r="E903" s="81">
        <v>33.08</v>
      </c>
      <c r="F903" s="159">
        <f t="shared" si="17"/>
        <v>5160.4799999999996</v>
      </c>
    </row>
    <row r="904" spans="1:6" ht="15.75" customHeight="1" x14ac:dyDescent="0.2">
      <c r="A904" s="81">
        <v>733</v>
      </c>
      <c r="B904" s="79" t="s">
        <v>1113</v>
      </c>
      <c r="C904" s="81" t="s">
        <v>10</v>
      </c>
      <c r="D904" s="81">
        <v>139</v>
      </c>
      <c r="E904" s="81">
        <v>12.61</v>
      </c>
      <c r="F904" s="159">
        <f t="shared" si="17"/>
        <v>1752.79</v>
      </c>
    </row>
    <row r="905" spans="1:6" ht="15.75" customHeight="1" x14ac:dyDescent="0.2">
      <c r="A905" s="81">
        <v>734</v>
      </c>
      <c r="B905" s="79" t="s">
        <v>1114</v>
      </c>
      <c r="C905" s="81" t="s">
        <v>10</v>
      </c>
      <c r="D905" s="81">
        <v>16</v>
      </c>
      <c r="E905" s="81">
        <v>20.43</v>
      </c>
      <c r="F905" s="159">
        <f t="shared" si="17"/>
        <v>326.88</v>
      </c>
    </row>
    <row r="906" spans="1:6" ht="15.75" customHeight="1" x14ac:dyDescent="0.2">
      <c r="A906" s="81">
        <v>735</v>
      </c>
      <c r="B906" s="79" t="s">
        <v>1115</v>
      </c>
      <c r="C906" s="81" t="s">
        <v>10</v>
      </c>
      <c r="D906" s="81">
        <v>64</v>
      </c>
      <c r="E906" s="81">
        <v>4.4800000000000004</v>
      </c>
      <c r="F906" s="159">
        <f t="shared" si="17"/>
        <v>286.72000000000003</v>
      </c>
    </row>
    <row r="907" spans="1:6" ht="15.75" customHeight="1" x14ac:dyDescent="0.2">
      <c r="A907" s="81">
        <v>736</v>
      </c>
      <c r="B907" s="79" t="s">
        <v>1116</v>
      </c>
      <c r="C907" s="81" t="s">
        <v>10</v>
      </c>
      <c r="D907" s="81">
        <v>142</v>
      </c>
      <c r="E907" s="81">
        <v>4.08</v>
      </c>
      <c r="F907" s="159">
        <f t="shared" si="17"/>
        <v>579.36</v>
      </c>
    </row>
    <row r="908" spans="1:6" ht="15.75" customHeight="1" x14ac:dyDescent="0.2">
      <c r="A908" s="81">
        <v>737</v>
      </c>
      <c r="B908" s="79" t="s">
        <v>1117</v>
      </c>
      <c r="C908" s="81" t="s">
        <v>10</v>
      </c>
      <c r="D908" s="81">
        <v>37</v>
      </c>
      <c r="E908" s="81">
        <v>4.5</v>
      </c>
      <c r="F908" s="159">
        <f t="shared" si="17"/>
        <v>166.5</v>
      </c>
    </row>
    <row r="909" spans="1:6" ht="15.75" customHeight="1" x14ac:dyDescent="0.2">
      <c r="A909" s="81">
        <v>738</v>
      </c>
      <c r="B909" s="79" t="s">
        <v>1118</v>
      </c>
      <c r="C909" s="81" t="s">
        <v>10</v>
      </c>
      <c r="D909" s="81">
        <v>215</v>
      </c>
      <c r="E909" s="81">
        <v>3.87</v>
      </c>
      <c r="F909" s="159">
        <f t="shared" si="17"/>
        <v>832.05000000000007</v>
      </c>
    </row>
    <row r="910" spans="1:6" ht="15.75" customHeight="1" x14ac:dyDescent="0.2">
      <c r="A910" s="81">
        <v>739</v>
      </c>
      <c r="B910" s="79" t="s">
        <v>1119</v>
      </c>
      <c r="C910" s="81" t="s">
        <v>10</v>
      </c>
      <c r="D910" s="81">
        <v>16</v>
      </c>
      <c r="E910" s="81">
        <v>3.9</v>
      </c>
      <c r="F910" s="159">
        <f t="shared" si="17"/>
        <v>62.4</v>
      </c>
    </row>
    <row r="911" spans="1:6" ht="15.75" customHeight="1" x14ac:dyDescent="0.2">
      <c r="A911" s="81">
        <v>740</v>
      </c>
      <c r="B911" s="79" t="s">
        <v>1120</v>
      </c>
      <c r="C911" s="81" t="s">
        <v>10</v>
      </c>
      <c r="D911" s="81">
        <v>186</v>
      </c>
      <c r="E911" s="81">
        <v>3.9</v>
      </c>
      <c r="F911" s="159">
        <f t="shared" si="17"/>
        <v>725.4</v>
      </c>
    </row>
    <row r="912" spans="1:6" ht="15.75" customHeight="1" x14ac:dyDescent="0.2">
      <c r="A912" s="81">
        <v>741</v>
      </c>
      <c r="B912" s="79" t="s">
        <v>1121</v>
      </c>
      <c r="C912" s="81" t="s">
        <v>10</v>
      </c>
      <c r="D912" s="81">
        <v>45</v>
      </c>
      <c r="E912" s="81">
        <v>3.96</v>
      </c>
      <c r="F912" s="159">
        <f t="shared" si="17"/>
        <v>178.2</v>
      </c>
    </row>
    <row r="913" spans="1:6" ht="15.75" customHeight="1" x14ac:dyDescent="0.2">
      <c r="A913" s="81">
        <v>742</v>
      </c>
      <c r="B913" s="79" t="s">
        <v>1122</v>
      </c>
      <c r="C913" s="81" t="s">
        <v>10</v>
      </c>
      <c r="D913" s="81">
        <v>9</v>
      </c>
      <c r="E913" s="81">
        <v>3.9</v>
      </c>
      <c r="F913" s="159">
        <f t="shared" si="17"/>
        <v>35.1</v>
      </c>
    </row>
    <row r="914" spans="1:6" ht="15.75" customHeight="1" x14ac:dyDescent="0.2">
      <c r="A914" s="81">
        <v>743</v>
      </c>
      <c r="B914" s="79" t="s">
        <v>1123</v>
      </c>
      <c r="C914" s="81" t="s">
        <v>10</v>
      </c>
      <c r="D914" s="81">
        <v>22</v>
      </c>
      <c r="E914" s="81">
        <v>3.9</v>
      </c>
      <c r="F914" s="159">
        <f t="shared" si="17"/>
        <v>85.8</v>
      </c>
    </row>
    <row r="915" spans="1:6" ht="15.75" customHeight="1" x14ac:dyDescent="0.2">
      <c r="A915" s="81">
        <v>744</v>
      </c>
      <c r="B915" s="79" t="s">
        <v>1124</v>
      </c>
      <c r="C915" s="81" t="s">
        <v>10</v>
      </c>
      <c r="D915" s="81">
        <v>100</v>
      </c>
      <c r="E915" s="81">
        <v>3.9</v>
      </c>
      <c r="F915" s="159">
        <f t="shared" si="17"/>
        <v>390</v>
      </c>
    </row>
    <row r="916" spans="1:6" ht="15.75" customHeight="1" x14ac:dyDescent="0.2">
      <c r="A916" s="81">
        <v>745</v>
      </c>
      <c r="B916" s="79" t="s">
        <v>1125</v>
      </c>
      <c r="C916" s="81" t="s">
        <v>10</v>
      </c>
      <c r="D916" s="81">
        <v>114</v>
      </c>
      <c r="E916" s="81">
        <v>4.5</v>
      </c>
      <c r="F916" s="159">
        <f t="shared" si="17"/>
        <v>513</v>
      </c>
    </row>
    <row r="917" spans="1:6" ht="15.75" customHeight="1" x14ac:dyDescent="0.2">
      <c r="A917" s="81">
        <v>746</v>
      </c>
      <c r="B917" s="79" t="s">
        <v>1126</v>
      </c>
      <c r="C917" s="81" t="s">
        <v>10</v>
      </c>
      <c r="D917" s="81">
        <v>52</v>
      </c>
      <c r="E917" s="81">
        <v>4.41</v>
      </c>
      <c r="F917" s="159">
        <f t="shared" si="17"/>
        <v>229.32</v>
      </c>
    </row>
    <row r="918" spans="1:6" ht="15.75" customHeight="1" x14ac:dyDescent="0.2">
      <c r="A918" s="81">
        <v>747</v>
      </c>
      <c r="B918" s="79" t="s">
        <v>1127</v>
      </c>
      <c r="C918" s="81" t="s">
        <v>10</v>
      </c>
      <c r="D918" s="81">
        <v>58</v>
      </c>
      <c r="E918" s="81">
        <v>4.51</v>
      </c>
      <c r="F918" s="159">
        <f t="shared" si="17"/>
        <v>261.58</v>
      </c>
    </row>
    <row r="919" spans="1:6" ht="15.75" customHeight="1" x14ac:dyDescent="0.2">
      <c r="A919" s="81">
        <v>748</v>
      </c>
      <c r="B919" s="79" t="s">
        <v>1128</v>
      </c>
      <c r="C919" s="81" t="s">
        <v>10</v>
      </c>
      <c r="D919" s="81">
        <v>64</v>
      </c>
      <c r="E919" s="81">
        <v>4.05</v>
      </c>
      <c r="F919" s="159">
        <f t="shared" si="17"/>
        <v>259.2</v>
      </c>
    </row>
    <row r="920" spans="1:6" ht="15.75" customHeight="1" x14ac:dyDescent="0.2">
      <c r="A920" s="81">
        <v>749</v>
      </c>
      <c r="B920" s="79" t="s">
        <v>1129</v>
      </c>
      <c r="C920" s="81" t="s">
        <v>10</v>
      </c>
      <c r="D920" s="81">
        <v>44</v>
      </c>
      <c r="E920" s="81">
        <v>4.5</v>
      </c>
      <c r="F920" s="159">
        <f t="shared" si="17"/>
        <v>198</v>
      </c>
    </row>
    <row r="921" spans="1:6" ht="15.75" customHeight="1" x14ac:dyDescent="0.2">
      <c r="A921" s="81">
        <v>750</v>
      </c>
      <c r="B921" s="79" t="s">
        <v>1130</v>
      </c>
      <c r="C921" s="81" t="s">
        <v>10</v>
      </c>
      <c r="D921" s="81">
        <v>56</v>
      </c>
      <c r="E921" s="81">
        <v>3.9</v>
      </c>
      <c r="F921" s="159">
        <f t="shared" si="17"/>
        <v>218.4</v>
      </c>
    </row>
    <row r="922" spans="1:6" ht="15.75" customHeight="1" x14ac:dyDescent="0.2">
      <c r="A922" s="81">
        <v>751</v>
      </c>
      <c r="B922" s="79" t="s">
        <v>1131</v>
      </c>
      <c r="C922" s="81" t="s">
        <v>10</v>
      </c>
      <c r="D922" s="81">
        <v>74</v>
      </c>
      <c r="E922" s="81">
        <v>26.78</v>
      </c>
      <c r="F922" s="159">
        <f t="shared" si="17"/>
        <v>1981.72</v>
      </c>
    </row>
    <row r="923" spans="1:6" ht="15.75" customHeight="1" x14ac:dyDescent="0.2">
      <c r="A923" s="81">
        <v>752</v>
      </c>
      <c r="B923" s="79" t="s">
        <v>1132</v>
      </c>
      <c r="C923" s="81" t="s">
        <v>10</v>
      </c>
      <c r="D923" s="81">
        <v>1</v>
      </c>
      <c r="E923" s="81">
        <v>177.44</v>
      </c>
      <c r="F923" s="159">
        <f t="shared" si="17"/>
        <v>177.44</v>
      </c>
    </row>
    <row r="924" spans="1:6" ht="15.75" customHeight="1" x14ac:dyDescent="0.2">
      <c r="A924" s="81">
        <v>753</v>
      </c>
      <c r="B924" s="79" t="s">
        <v>1133</v>
      </c>
      <c r="C924" s="81" t="s">
        <v>10</v>
      </c>
      <c r="D924" s="81">
        <v>41</v>
      </c>
      <c r="E924" s="81">
        <v>15.8</v>
      </c>
      <c r="F924" s="159">
        <f t="shared" si="17"/>
        <v>647.80000000000007</v>
      </c>
    </row>
    <row r="925" spans="1:6" ht="15.75" customHeight="1" x14ac:dyDescent="0.2">
      <c r="A925" s="81">
        <v>754</v>
      </c>
      <c r="B925" s="79" t="s">
        <v>1134</v>
      </c>
      <c r="C925" s="81" t="s">
        <v>10</v>
      </c>
      <c r="D925" s="81">
        <v>2</v>
      </c>
      <c r="E925" s="81">
        <v>5.96</v>
      </c>
      <c r="F925" s="159">
        <f t="shared" si="17"/>
        <v>11.92</v>
      </c>
    </row>
    <row r="926" spans="1:6" ht="15.75" customHeight="1" x14ac:dyDescent="0.2">
      <c r="A926" s="81">
        <v>755</v>
      </c>
      <c r="B926" s="79" t="s">
        <v>1135</v>
      </c>
      <c r="C926" s="81" t="s">
        <v>10</v>
      </c>
      <c r="D926" s="81">
        <v>13</v>
      </c>
      <c r="E926" s="81">
        <v>5.96</v>
      </c>
      <c r="F926" s="159">
        <f t="shared" si="17"/>
        <v>77.48</v>
      </c>
    </row>
    <row r="927" spans="1:6" ht="15.75" customHeight="1" x14ac:dyDescent="0.2">
      <c r="A927" s="81">
        <v>756</v>
      </c>
      <c r="B927" s="79" t="s">
        <v>1136</v>
      </c>
      <c r="C927" s="81" t="s">
        <v>10</v>
      </c>
      <c r="D927" s="81">
        <v>27</v>
      </c>
      <c r="E927" s="81">
        <v>5.96</v>
      </c>
      <c r="F927" s="159">
        <f t="shared" si="17"/>
        <v>160.91999999999999</v>
      </c>
    </row>
    <row r="928" spans="1:6" ht="15.75" customHeight="1" x14ac:dyDescent="0.2">
      <c r="A928" s="81">
        <v>757</v>
      </c>
      <c r="B928" s="79" t="s">
        <v>1137</v>
      </c>
      <c r="C928" s="81" t="s">
        <v>10</v>
      </c>
      <c r="D928" s="81">
        <v>59</v>
      </c>
      <c r="E928" s="81">
        <v>5.96</v>
      </c>
      <c r="F928" s="159">
        <f t="shared" si="17"/>
        <v>351.64</v>
      </c>
    </row>
    <row r="929" spans="1:6" ht="15.75" customHeight="1" x14ac:dyDescent="0.2">
      <c r="A929" s="81">
        <v>758</v>
      </c>
      <c r="B929" s="79" t="s">
        <v>1138</v>
      </c>
      <c r="C929" s="81" t="s">
        <v>10</v>
      </c>
      <c r="D929" s="81">
        <v>20</v>
      </c>
      <c r="E929" s="81">
        <v>5.96</v>
      </c>
      <c r="F929" s="159">
        <f t="shared" si="17"/>
        <v>119.2</v>
      </c>
    </row>
    <row r="930" spans="1:6" ht="15.75" customHeight="1" x14ac:dyDescent="0.2">
      <c r="A930" s="81">
        <v>759</v>
      </c>
      <c r="B930" s="79" t="s">
        <v>1139</v>
      </c>
      <c r="C930" s="81" t="s">
        <v>10</v>
      </c>
      <c r="D930" s="81">
        <v>3</v>
      </c>
      <c r="E930" s="81">
        <v>5.96</v>
      </c>
      <c r="F930" s="159">
        <f t="shared" si="17"/>
        <v>17.88</v>
      </c>
    </row>
    <row r="931" spans="1:6" ht="15.75" customHeight="1" x14ac:dyDescent="0.2">
      <c r="A931" s="81">
        <v>760</v>
      </c>
      <c r="B931" s="79" t="s">
        <v>1140</v>
      </c>
      <c r="C931" s="81" t="s">
        <v>10</v>
      </c>
      <c r="D931" s="81">
        <v>9</v>
      </c>
      <c r="E931" s="81">
        <v>5.96</v>
      </c>
      <c r="F931" s="159">
        <f t="shared" si="17"/>
        <v>53.64</v>
      </c>
    </row>
    <row r="932" spans="1:6" ht="15.75" customHeight="1" x14ac:dyDescent="0.2">
      <c r="A932" s="81">
        <v>761</v>
      </c>
      <c r="B932" s="79" t="s">
        <v>1141</v>
      </c>
      <c r="C932" s="81" t="s">
        <v>10</v>
      </c>
      <c r="D932" s="81">
        <v>1</v>
      </c>
      <c r="E932" s="81">
        <v>5.96</v>
      </c>
      <c r="F932" s="159">
        <f t="shared" si="17"/>
        <v>5.96</v>
      </c>
    </row>
    <row r="933" spans="1:6" ht="15.75" customHeight="1" x14ac:dyDescent="0.2">
      <c r="A933" s="81">
        <v>762</v>
      </c>
      <c r="B933" s="79" t="s">
        <v>1142</v>
      </c>
      <c r="C933" s="81" t="s">
        <v>10</v>
      </c>
      <c r="D933" s="81">
        <v>81</v>
      </c>
      <c r="E933" s="81">
        <v>5.96</v>
      </c>
      <c r="F933" s="159">
        <f t="shared" si="17"/>
        <v>482.76</v>
      </c>
    </row>
    <row r="934" spans="1:6" ht="15.75" customHeight="1" x14ac:dyDescent="0.2">
      <c r="A934" s="81">
        <v>763</v>
      </c>
      <c r="B934" s="79" t="s">
        <v>1143</v>
      </c>
      <c r="C934" s="81" t="s">
        <v>10</v>
      </c>
      <c r="D934" s="81">
        <v>31</v>
      </c>
      <c r="E934" s="81">
        <v>5.96</v>
      </c>
      <c r="F934" s="159">
        <f t="shared" ref="F934:F997" si="18">E934*D934</f>
        <v>184.76</v>
      </c>
    </row>
    <row r="935" spans="1:6" ht="15.75" customHeight="1" x14ac:dyDescent="0.2">
      <c r="A935" s="81">
        <v>764</v>
      </c>
      <c r="B935" s="79" t="s">
        <v>1144</v>
      </c>
      <c r="C935" s="81" t="s">
        <v>10</v>
      </c>
      <c r="D935" s="81">
        <v>13</v>
      </c>
      <c r="E935" s="81">
        <v>5.96</v>
      </c>
      <c r="F935" s="159">
        <f t="shared" si="18"/>
        <v>77.48</v>
      </c>
    </row>
    <row r="936" spans="1:6" ht="15.75" customHeight="1" x14ac:dyDescent="0.2">
      <c r="A936" s="81">
        <v>765</v>
      </c>
      <c r="B936" s="79" t="s">
        <v>1145</v>
      </c>
      <c r="C936" s="81" t="s">
        <v>10</v>
      </c>
      <c r="D936" s="81">
        <v>1</v>
      </c>
      <c r="E936" s="81">
        <v>4.68</v>
      </c>
      <c r="F936" s="159">
        <f t="shared" si="18"/>
        <v>4.68</v>
      </c>
    </row>
    <row r="937" spans="1:6" ht="15.75" customHeight="1" x14ac:dyDescent="0.2">
      <c r="A937" s="81">
        <v>766</v>
      </c>
      <c r="B937" s="79" t="s">
        <v>1146</v>
      </c>
      <c r="C937" s="81" t="s">
        <v>10</v>
      </c>
      <c r="D937" s="81">
        <v>25</v>
      </c>
      <c r="E937" s="81">
        <v>4.5</v>
      </c>
      <c r="F937" s="159">
        <f t="shared" si="18"/>
        <v>112.5</v>
      </c>
    </row>
    <row r="938" spans="1:6" ht="15.75" customHeight="1" x14ac:dyDescent="0.2">
      <c r="A938" s="81">
        <v>767</v>
      </c>
      <c r="B938" s="79" t="s">
        <v>1147</v>
      </c>
      <c r="C938" s="81" t="s">
        <v>10</v>
      </c>
      <c r="D938" s="81">
        <v>169</v>
      </c>
      <c r="E938" s="81">
        <v>3.87</v>
      </c>
      <c r="F938" s="159">
        <f t="shared" si="18"/>
        <v>654.03</v>
      </c>
    </row>
    <row r="939" spans="1:6" ht="15.75" customHeight="1" x14ac:dyDescent="0.2">
      <c r="A939" s="81">
        <v>768</v>
      </c>
      <c r="B939" s="79" t="s">
        <v>1148</v>
      </c>
      <c r="C939" s="81" t="s">
        <v>10</v>
      </c>
      <c r="D939" s="81">
        <v>30</v>
      </c>
      <c r="E939" s="81">
        <v>3.9</v>
      </c>
      <c r="F939" s="159">
        <f t="shared" si="18"/>
        <v>117</v>
      </c>
    </row>
    <row r="940" spans="1:6" ht="15.75" customHeight="1" x14ac:dyDescent="0.2">
      <c r="A940" s="81">
        <v>769</v>
      </c>
      <c r="B940" s="79" t="s">
        <v>1149</v>
      </c>
      <c r="C940" s="81" t="s">
        <v>10</v>
      </c>
      <c r="D940" s="81">
        <v>46</v>
      </c>
      <c r="E940" s="81">
        <v>3.9</v>
      </c>
      <c r="F940" s="159">
        <f t="shared" si="18"/>
        <v>179.4</v>
      </c>
    </row>
    <row r="941" spans="1:6" ht="15.75" customHeight="1" x14ac:dyDescent="0.2">
      <c r="A941" s="81">
        <v>770</v>
      </c>
      <c r="B941" s="79" t="s">
        <v>1150</v>
      </c>
      <c r="C941" s="81" t="s">
        <v>10</v>
      </c>
      <c r="D941" s="81">
        <v>80</v>
      </c>
      <c r="E941" s="81">
        <v>3.9</v>
      </c>
      <c r="F941" s="159">
        <f t="shared" si="18"/>
        <v>312</v>
      </c>
    </row>
    <row r="942" spans="1:6" ht="15.75" customHeight="1" x14ac:dyDescent="0.2">
      <c r="A942" s="81">
        <v>771</v>
      </c>
      <c r="B942" s="79" t="s">
        <v>1151</v>
      </c>
      <c r="C942" s="81" t="s">
        <v>10</v>
      </c>
      <c r="D942" s="81">
        <v>52</v>
      </c>
      <c r="E942" s="81">
        <v>4.5</v>
      </c>
      <c r="F942" s="159">
        <f t="shared" si="18"/>
        <v>234</v>
      </c>
    </row>
    <row r="943" spans="1:6" ht="15.75" customHeight="1" x14ac:dyDescent="0.2">
      <c r="A943" s="81">
        <v>772</v>
      </c>
      <c r="B943" s="79" t="s">
        <v>1152</v>
      </c>
      <c r="C943" s="81" t="s">
        <v>10</v>
      </c>
      <c r="D943" s="81">
        <v>9</v>
      </c>
      <c r="E943" s="81">
        <v>4.5</v>
      </c>
      <c r="F943" s="159">
        <f t="shared" si="18"/>
        <v>40.5</v>
      </c>
    </row>
    <row r="944" spans="1:6" ht="15.75" customHeight="1" x14ac:dyDescent="0.2">
      <c r="A944" s="81">
        <v>773</v>
      </c>
      <c r="B944" s="79" t="s">
        <v>1153</v>
      </c>
      <c r="C944" s="81" t="s">
        <v>10</v>
      </c>
      <c r="D944" s="81">
        <v>45</v>
      </c>
      <c r="E944" s="81">
        <v>4.5</v>
      </c>
      <c r="F944" s="159">
        <f t="shared" si="18"/>
        <v>202.5</v>
      </c>
    </row>
    <row r="945" spans="1:6" ht="15.75" customHeight="1" x14ac:dyDescent="0.2">
      <c r="A945" s="81">
        <v>774</v>
      </c>
      <c r="B945" s="79" t="s">
        <v>1154</v>
      </c>
      <c r="C945" s="81" t="s">
        <v>10</v>
      </c>
      <c r="D945" s="81">
        <v>71</v>
      </c>
      <c r="E945" s="81">
        <v>26.78</v>
      </c>
      <c r="F945" s="159">
        <f t="shared" si="18"/>
        <v>1901.38</v>
      </c>
    </row>
    <row r="946" spans="1:6" ht="15.75" customHeight="1" x14ac:dyDescent="0.2">
      <c r="A946" s="81">
        <v>775</v>
      </c>
      <c r="B946" s="79" t="s">
        <v>1155</v>
      </c>
      <c r="C946" s="81" t="s">
        <v>10</v>
      </c>
      <c r="D946" s="81">
        <v>1</v>
      </c>
      <c r="E946" s="81">
        <v>141.41</v>
      </c>
      <c r="F946" s="159">
        <f t="shared" si="18"/>
        <v>141.41</v>
      </c>
    </row>
    <row r="947" spans="1:6" ht="15.75" customHeight="1" x14ac:dyDescent="0.2">
      <c r="A947" s="81">
        <v>776</v>
      </c>
      <c r="B947" s="79" t="s">
        <v>1156</v>
      </c>
      <c r="C947" s="81" t="s">
        <v>10</v>
      </c>
      <c r="D947" s="81">
        <v>26</v>
      </c>
      <c r="E947" s="81">
        <v>6</v>
      </c>
      <c r="F947" s="159">
        <f t="shared" si="18"/>
        <v>156</v>
      </c>
    </row>
    <row r="948" spans="1:6" ht="15.75" customHeight="1" x14ac:dyDescent="0.2">
      <c r="A948" s="81">
        <v>777</v>
      </c>
      <c r="B948" s="79" t="s">
        <v>1157</v>
      </c>
      <c r="C948" s="81" t="s">
        <v>10</v>
      </c>
      <c r="D948" s="81">
        <v>199</v>
      </c>
      <c r="E948" s="81">
        <v>14.17</v>
      </c>
      <c r="F948" s="159">
        <f t="shared" si="18"/>
        <v>2819.83</v>
      </c>
    </row>
    <row r="949" spans="1:6" ht="15.75" customHeight="1" x14ac:dyDescent="0.2">
      <c r="A949" s="81">
        <v>778</v>
      </c>
      <c r="B949" s="79" t="s">
        <v>1158</v>
      </c>
      <c r="C949" s="81" t="s">
        <v>10</v>
      </c>
      <c r="D949" s="81">
        <v>58</v>
      </c>
      <c r="E949" s="81">
        <v>6</v>
      </c>
      <c r="F949" s="159">
        <f t="shared" si="18"/>
        <v>348</v>
      </c>
    </row>
    <row r="950" spans="1:6" ht="15.75" customHeight="1" x14ac:dyDescent="0.2">
      <c r="A950" s="81">
        <v>779</v>
      </c>
      <c r="B950" s="79" t="s">
        <v>1159</v>
      </c>
      <c r="C950" s="81" t="s">
        <v>10</v>
      </c>
      <c r="D950" s="81">
        <v>7</v>
      </c>
      <c r="E950" s="81">
        <v>43.27</v>
      </c>
      <c r="F950" s="159">
        <f t="shared" si="18"/>
        <v>302.89000000000004</v>
      </c>
    </row>
    <row r="951" spans="1:6" ht="15.75" customHeight="1" x14ac:dyDescent="0.2">
      <c r="A951" s="81">
        <v>780</v>
      </c>
      <c r="B951" s="79" t="s">
        <v>1160</v>
      </c>
      <c r="C951" s="81" t="s">
        <v>10</v>
      </c>
      <c r="D951" s="81">
        <v>19</v>
      </c>
      <c r="E951" s="81">
        <v>37.130000000000003</v>
      </c>
      <c r="F951" s="159">
        <f t="shared" si="18"/>
        <v>705.47</v>
      </c>
    </row>
    <row r="952" spans="1:6" ht="15.75" customHeight="1" x14ac:dyDescent="0.2">
      <c r="A952" s="81">
        <v>781</v>
      </c>
      <c r="B952" s="79" t="s">
        <v>1161</v>
      </c>
      <c r="C952" s="81" t="s">
        <v>10</v>
      </c>
      <c r="D952" s="81">
        <v>1</v>
      </c>
      <c r="E952" s="81">
        <v>20.420000000000002</v>
      </c>
      <c r="F952" s="159">
        <f t="shared" si="18"/>
        <v>20.420000000000002</v>
      </c>
    </row>
    <row r="953" spans="1:6" ht="23.25" customHeight="1" x14ac:dyDescent="0.2">
      <c r="A953" s="81">
        <v>782</v>
      </c>
      <c r="B953" s="79" t="s">
        <v>1162</v>
      </c>
      <c r="C953" s="81" t="s">
        <v>10</v>
      </c>
      <c r="D953" s="81">
        <v>5</v>
      </c>
      <c r="E953" s="81">
        <v>36.340000000000003</v>
      </c>
      <c r="F953" s="159">
        <f t="shared" si="18"/>
        <v>181.70000000000002</v>
      </c>
    </row>
    <row r="954" spans="1:6" ht="15.75" customHeight="1" x14ac:dyDescent="0.2">
      <c r="A954" s="81">
        <v>783</v>
      </c>
      <c r="B954" s="79" t="s">
        <v>1163</v>
      </c>
      <c r="C954" s="81" t="s">
        <v>10</v>
      </c>
      <c r="D954" s="81">
        <v>3</v>
      </c>
      <c r="E954" s="81">
        <v>36.75</v>
      </c>
      <c r="F954" s="159">
        <f t="shared" si="18"/>
        <v>110.25</v>
      </c>
    </row>
    <row r="955" spans="1:6" ht="15.75" customHeight="1" x14ac:dyDescent="0.2">
      <c r="A955" s="81">
        <v>784</v>
      </c>
      <c r="B955" s="79" t="s">
        <v>1164</v>
      </c>
      <c r="C955" s="81" t="s">
        <v>10</v>
      </c>
      <c r="D955" s="81">
        <v>3</v>
      </c>
      <c r="E955" s="81">
        <v>43.37</v>
      </c>
      <c r="F955" s="159">
        <f t="shared" si="18"/>
        <v>130.10999999999999</v>
      </c>
    </row>
    <row r="956" spans="1:6" ht="15.75" customHeight="1" x14ac:dyDescent="0.2">
      <c r="A956" s="81">
        <v>785</v>
      </c>
      <c r="B956" s="79" t="s">
        <v>1165</v>
      </c>
      <c r="C956" s="81" t="s">
        <v>10</v>
      </c>
      <c r="D956" s="81">
        <v>36</v>
      </c>
      <c r="E956" s="81">
        <v>5.89</v>
      </c>
      <c r="F956" s="159">
        <f t="shared" si="18"/>
        <v>212.04</v>
      </c>
    </row>
    <row r="957" spans="1:6" ht="15.75" customHeight="1" x14ac:dyDescent="0.2">
      <c r="A957" s="81">
        <v>786</v>
      </c>
      <c r="B957" s="79" t="s">
        <v>1166</v>
      </c>
      <c r="C957" s="81" t="s">
        <v>10</v>
      </c>
      <c r="D957" s="81">
        <v>37</v>
      </c>
      <c r="E957" s="81">
        <v>6</v>
      </c>
      <c r="F957" s="159">
        <f t="shared" si="18"/>
        <v>222</v>
      </c>
    </row>
    <row r="958" spans="1:6" ht="15.75" customHeight="1" x14ac:dyDescent="0.2">
      <c r="A958" s="81">
        <v>787</v>
      </c>
      <c r="B958" s="79" t="s">
        <v>1167</v>
      </c>
      <c r="C958" s="81" t="s">
        <v>10</v>
      </c>
      <c r="D958" s="81">
        <v>53</v>
      </c>
      <c r="E958" s="81">
        <v>5.89</v>
      </c>
      <c r="F958" s="159">
        <f t="shared" si="18"/>
        <v>312.16999999999996</v>
      </c>
    </row>
    <row r="959" spans="1:6" ht="15.75" customHeight="1" x14ac:dyDescent="0.2">
      <c r="A959" s="81">
        <v>788</v>
      </c>
      <c r="B959" s="79" t="s">
        <v>1168</v>
      </c>
      <c r="C959" s="81" t="s">
        <v>10</v>
      </c>
      <c r="D959" s="81">
        <v>25</v>
      </c>
      <c r="E959" s="81">
        <v>5.89</v>
      </c>
      <c r="F959" s="159">
        <f t="shared" si="18"/>
        <v>147.25</v>
      </c>
    </row>
    <row r="960" spans="1:6" ht="15.75" customHeight="1" x14ac:dyDescent="0.2">
      <c r="A960" s="81">
        <v>789</v>
      </c>
      <c r="B960" s="79" t="s">
        <v>1169</v>
      </c>
      <c r="C960" s="81" t="s">
        <v>10</v>
      </c>
      <c r="D960" s="81">
        <v>25</v>
      </c>
      <c r="E960" s="81">
        <v>5.89</v>
      </c>
      <c r="F960" s="159">
        <f t="shared" si="18"/>
        <v>147.25</v>
      </c>
    </row>
    <row r="961" spans="1:6" ht="15.75" customHeight="1" x14ac:dyDescent="0.2">
      <c r="A961" s="81">
        <v>790</v>
      </c>
      <c r="B961" s="79" t="s">
        <v>1170</v>
      </c>
      <c r="C961" s="81" t="s">
        <v>10</v>
      </c>
      <c r="D961" s="81">
        <v>15</v>
      </c>
      <c r="E961" s="81">
        <v>5.89</v>
      </c>
      <c r="F961" s="159">
        <f t="shared" si="18"/>
        <v>88.35</v>
      </c>
    </row>
    <row r="962" spans="1:6" ht="15.75" customHeight="1" x14ac:dyDescent="0.2">
      <c r="A962" s="81">
        <v>791</v>
      </c>
      <c r="B962" s="79" t="s">
        <v>1171</v>
      </c>
      <c r="C962" s="81" t="s">
        <v>10</v>
      </c>
      <c r="D962" s="81">
        <v>39</v>
      </c>
      <c r="E962" s="81">
        <v>5.89</v>
      </c>
      <c r="F962" s="159">
        <f t="shared" si="18"/>
        <v>229.70999999999998</v>
      </c>
    </row>
    <row r="963" spans="1:6" ht="15.75" customHeight="1" x14ac:dyDescent="0.2">
      <c r="A963" s="81">
        <v>792</v>
      </c>
      <c r="B963" s="79" t="s">
        <v>1172</v>
      </c>
      <c r="C963" s="81" t="s">
        <v>10</v>
      </c>
      <c r="D963" s="81">
        <v>36</v>
      </c>
      <c r="E963" s="81">
        <v>5.89</v>
      </c>
      <c r="F963" s="159">
        <f t="shared" si="18"/>
        <v>212.04</v>
      </c>
    </row>
    <row r="964" spans="1:6" ht="15.75" customHeight="1" x14ac:dyDescent="0.2">
      <c r="A964" s="81">
        <v>793</v>
      </c>
      <c r="B964" s="79" t="s">
        <v>1173</v>
      </c>
      <c r="C964" s="81" t="s">
        <v>10</v>
      </c>
      <c r="D964" s="81">
        <v>25</v>
      </c>
      <c r="E964" s="81">
        <v>5.89</v>
      </c>
      <c r="F964" s="159">
        <f t="shared" si="18"/>
        <v>147.25</v>
      </c>
    </row>
    <row r="965" spans="1:6" ht="15.75" customHeight="1" x14ac:dyDescent="0.2">
      <c r="A965" s="81">
        <v>794</v>
      </c>
      <c r="B965" s="79" t="s">
        <v>1174</v>
      </c>
      <c r="C965" s="81" t="s">
        <v>10</v>
      </c>
      <c r="D965" s="81">
        <v>17</v>
      </c>
      <c r="E965" s="81">
        <v>5.89</v>
      </c>
      <c r="F965" s="159">
        <f t="shared" si="18"/>
        <v>100.13</v>
      </c>
    </row>
    <row r="966" spans="1:6" ht="15.75" customHeight="1" x14ac:dyDescent="0.2">
      <c r="A966" s="81">
        <v>795</v>
      </c>
      <c r="B966" s="79" t="s">
        <v>1175</v>
      </c>
      <c r="C966" s="81" t="s">
        <v>10</v>
      </c>
      <c r="D966" s="81">
        <v>5</v>
      </c>
      <c r="E966" s="81">
        <v>5.89</v>
      </c>
      <c r="F966" s="159">
        <f t="shared" si="18"/>
        <v>29.45</v>
      </c>
    </row>
    <row r="967" spans="1:6" ht="15.75" customHeight="1" x14ac:dyDescent="0.2">
      <c r="A967" s="81">
        <v>796</v>
      </c>
      <c r="B967" s="79" t="s">
        <v>1176</v>
      </c>
      <c r="C967" s="81" t="s">
        <v>10</v>
      </c>
      <c r="D967" s="81">
        <v>131</v>
      </c>
      <c r="E967" s="81">
        <v>5.89</v>
      </c>
      <c r="F967" s="159">
        <f t="shared" si="18"/>
        <v>771.58999999999992</v>
      </c>
    </row>
    <row r="968" spans="1:6" ht="15.75" customHeight="1" x14ac:dyDescent="0.2">
      <c r="A968" s="81">
        <v>797</v>
      </c>
      <c r="B968" s="79" t="s">
        <v>1177</v>
      </c>
      <c r="C968" s="81" t="s">
        <v>10</v>
      </c>
      <c r="D968" s="81">
        <v>9</v>
      </c>
      <c r="E968" s="81">
        <v>43.27</v>
      </c>
      <c r="F968" s="159">
        <f t="shared" si="18"/>
        <v>389.43</v>
      </c>
    </row>
    <row r="969" spans="1:6" ht="15.75" customHeight="1" x14ac:dyDescent="0.2">
      <c r="A969" s="81">
        <v>798</v>
      </c>
      <c r="B969" s="79" t="s">
        <v>1178</v>
      </c>
      <c r="C969" s="81" t="s">
        <v>10</v>
      </c>
      <c r="D969" s="81">
        <v>57</v>
      </c>
      <c r="E969" s="81">
        <v>5.89</v>
      </c>
      <c r="F969" s="159">
        <f t="shared" si="18"/>
        <v>335.72999999999996</v>
      </c>
    </row>
    <row r="970" spans="1:6" ht="15.75" customHeight="1" x14ac:dyDescent="0.2">
      <c r="A970" s="81">
        <v>799</v>
      </c>
      <c r="B970" s="79" t="s">
        <v>1179</v>
      </c>
      <c r="C970" s="81" t="s">
        <v>10</v>
      </c>
      <c r="D970" s="81">
        <v>14</v>
      </c>
      <c r="E970" s="81">
        <v>5.89</v>
      </c>
      <c r="F970" s="159">
        <f t="shared" si="18"/>
        <v>82.46</v>
      </c>
    </row>
    <row r="971" spans="1:6" ht="15.75" customHeight="1" x14ac:dyDescent="0.2">
      <c r="A971" s="81">
        <v>800</v>
      </c>
      <c r="B971" s="79" t="s">
        <v>1180</v>
      </c>
      <c r="C971" s="81" t="s">
        <v>10</v>
      </c>
      <c r="D971" s="81">
        <v>2</v>
      </c>
      <c r="E971" s="81">
        <v>32.82</v>
      </c>
      <c r="F971" s="159">
        <f t="shared" si="18"/>
        <v>65.64</v>
      </c>
    </row>
    <row r="972" spans="1:6" ht="15.75" customHeight="1" x14ac:dyDescent="0.2">
      <c r="A972" s="81">
        <v>801</v>
      </c>
      <c r="B972" s="79" t="s">
        <v>1181</v>
      </c>
      <c r="C972" s="81" t="s">
        <v>10</v>
      </c>
      <c r="D972" s="81">
        <v>6</v>
      </c>
      <c r="E972" s="81">
        <v>44.25</v>
      </c>
      <c r="F972" s="159">
        <f t="shared" si="18"/>
        <v>265.5</v>
      </c>
    </row>
    <row r="973" spans="1:6" ht="15.75" customHeight="1" x14ac:dyDescent="0.2">
      <c r="A973" s="81">
        <v>802</v>
      </c>
      <c r="B973" s="79" t="s">
        <v>1182</v>
      </c>
      <c r="C973" s="81" t="s">
        <v>10</v>
      </c>
      <c r="D973" s="81">
        <v>3</v>
      </c>
      <c r="E973" s="81">
        <v>71.48</v>
      </c>
      <c r="F973" s="159">
        <f t="shared" si="18"/>
        <v>214.44</v>
      </c>
    </row>
    <row r="974" spans="1:6" ht="15.75" customHeight="1" x14ac:dyDescent="0.2">
      <c r="A974" s="81">
        <v>803</v>
      </c>
      <c r="B974" s="79" t="s">
        <v>1183</v>
      </c>
      <c r="C974" s="81" t="s">
        <v>10</v>
      </c>
      <c r="D974" s="81">
        <v>3</v>
      </c>
      <c r="E974" s="81">
        <v>30.64</v>
      </c>
      <c r="F974" s="159">
        <f t="shared" si="18"/>
        <v>91.92</v>
      </c>
    </row>
    <row r="975" spans="1:6" ht="15.75" customHeight="1" x14ac:dyDescent="0.2">
      <c r="A975" s="81">
        <v>804</v>
      </c>
      <c r="B975" s="79" t="s">
        <v>1184</v>
      </c>
      <c r="C975" s="81" t="s">
        <v>10</v>
      </c>
      <c r="D975" s="81">
        <v>69</v>
      </c>
      <c r="E975" s="81">
        <v>48.83</v>
      </c>
      <c r="F975" s="159">
        <f t="shared" si="18"/>
        <v>3369.27</v>
      </c>
    </row>
    <row r="976" spans="1:6" ht="15.75" customHeight="1" x14ac:dyDescent="0.2">
      <c r="A976" s="81">
        <v>805</v>
      </c>
      <c r="B976" s="79" t="s">
        <v>1185</v>
      </c>
      <c r="C976" s="81" t="s">
        <v>10</v>
      </c>
      <c r="D976" s="81">
        <v>0.17</v>
      </c>
      <c r="E976" s="81">
        <v>28342.15</v>
      </c>
      <c r="F976" s="159">
        <f t="shared" si="18"/>
        <v>4818.165500000001</v>
      </c>
    </row>
    <row r="977" spans="1:6" ht="23.25" customHeight="1" x14ac:dyDescent="0.2">
      <c r="A977" s="81">
        <v>806</v>
      </c>
      <c r="B977" s="79" t="s">
        <v>1186</v>
      </c>
      <c r="C977" s="81" t="s">
        <v>10</v>
      </c>
      <c r="D977" s="81">
        <v>32</v>
      </c>
      <c r="E977" s="81">
        <v>25.18</v>
      </c>
      <c r="F977" s="159">
        <f t="shared" si="18"/>
        <v>805.76</v>
      </c>
    </row>
    <row r="978" spans="1:6" ht="15.75" customHeight="1" x14ac:dyDescent="0.2">
      <c r="A978" s="81">
        <v>807</v>
      </c>
      <c r="B978" s="79" t="s">
        <v>1187</v>
      </c>
      <c r="C978" s="81" t="s">
        <v>10</v>
      </c>
      <c r="D978" s="81">
        <v>21</v>
      </c>
      <c r="E978" s="81">
        <v>21.26</v>
      </c>
      <c r="F978" s="159">
        <f t="shared" si="18"/>
        <v>446.46000000000004</v>
      </c>
    </row>
    <row r="979" spans="1:6" ht="15.75" customHeight="1" x14ac:dyDescent="0.2">
      <c r="A979" s="81">
        <v>808</v>
      </c>
      <c r="B979" s="79" t="s">
        <v>1188</v>
      </c>
      <c r="C979" s="81" t="s">
        <v>10</v>
      </c>
      <c r="D979" s="81">
        <v>1</v>
      </c>
      <c r="E979" s="81">
        <v>648.27</v>
      </c>
      <c r="F979" s="159">
        <f t="shared" si="18"/>
        <v>648.27</v>
      </c>
    </row>
    <row r="980" spans="1:6" ht="15.75" customHeight="1" x14ac:dyDescent="0.2">
      <c r="A980" s="81">
        <v>809</v>
      </c>
      <c r="B980" s="79" t="s">
        <v>1189</v>
      </c>
      <c r="C980" s="81" t="s">
        <v>10</v>
      </c>
      <c r="D980" s="81">
        <v>213</v>
      </c>
      <c r="E980" s="81">
        <v>1.26</v>
      </c>
      <c r="F980" s="159">
        <f t="shared" si="18"/>
        <v>268.38</v>
      </c>
    </row>
    <row r="981" spans="1:6" ht="15.75" customHeight="1" x14ac:dyDescent="0.2">
      <c r="A981" s="81">
        <v>810</v>
      </c>
      <c r="B981" s="79" t="s">
        <v>1190</v>
      </c>
      <c r="C981" s="81" t="s">
        <v>10</v>
      </c>
      <c r="D981" s="81">
        <v>226</v>
      </c>
      <c r="E981" s="81">
        <v>1.89</v>
      </c>
      <c r="F981" s="159">
        <f t="shared" si="18"/>
        <v>427.14</v>
      </c>
    </row>
    <row r="982" spans="1:6" ht="15.75" customHeight="1" x14ac:dyDescent="0.2">
      <c r="A982" s="81">
        <v>811</v>
      </c>
      <c r="B982" s="79" t="s">
        <v>1191</v>
      </c>
      <c r="C982" s="81" t="s">
        <v>10</v>
      </c>
      <c r="D982" s="81">
        <v>7</v>
      </c>
      <c r="E982" s="81">
        <v>71.91</v>
      </c>
      <c r="F982" s="159">
        <f t="shared" si="18"/>
        <v>503.37</v>
      </c>
    </row>
    <row r="983" spans="1:6" ht="15.75" customHeight="1" x14ac:dyDescent="0.2">
      <c r="A983" s="81">
        <v>812</v>
      </c>
      <c r="B983" s="79" t="s">
        <v>1192</v>
      </c>
      <c r="C983" s="81" t="s">
        <v>47</v>
      </c>
      <c r="D983" s="81">
        <v>285.55</v>
      </c>
      <c r="E983" s="81">
        <v>11.36</v>
      </c>
      <c r="F983" s="159">
        <f t="shared" si="18"/>
        <v>3243.848</v>
      </c>
    </row>
    <row r="984" spans="1:6" ht="15.75" customHeight="1" x14ac:dyDescent="0.2">
      <c r="A984" s="81">
        <v>813</v>
      </c>
      <c r="B984" s="79" t="s">
        <v>1193</v>
      </c>
      <c r="C984" s="81" t="s">
        <v>47</v>
      </c>
      <c r="D984" s="81">
        <v>80.94</v>
      </c>
      <c r="E984" s="81">
        <v>74.39</v>
      </c>
      <c r="F984" s="159">
        <f t="shared" si="18"/>
        <v>6021.1265999999996</v>
      </c>
    </row>
    <row r="985" spans="1:6" ht="15.75" customHeight="1" x14ac:dyDescent="0.2">
      <c r="A985" s="81">
        <v>814</v>
      </c>
      <c r="B985" s="79" t="s">
        <v>1194</v>
      </c>
      <c r="C985" s="81" t="s">
        <v>10</v>
      </c>
      <c r="D985" s="81">
        <v>1</v>
      </c>
      <c r="E985" s="81">
        <v>1094.75</v>
      </c>
      <c r="F985" s="159">
        <f t="shared" si="18"/>
        <v>1094.75</v>
      </c>
    </row>
    <row r="986" spans="1:6" ht="15.75" customHeight="1" x14ac:dyDescent="0.2">
      <c r="A986" s="81">
        <v>815</v>
      </c>
      <c r="B986" s="79" t="s">
        <v>1195</v>
      </c>
      <c r="C986" s="81" t="s">
        <v>10</v>
      </c>
      <c r="D986" s="81">
        <v>18</v>
      </c>
      <c r="E986" s="81">
        <v>295.42</v>
      </c>
      <c r="F986" s="159">
        <f t="shared" si="18"/>
        <v>5317.56</v>
      </c>
    </row>
    <row r="987" spans="1:6" ht="23.25" customHeight="1" x14ac:dyDescent="0.2">
      <c r="A987" s="81">
        <v>816</v>
      </c>
      <c r="B987" s="79" t="s">
        <v>1196</v>
      </c>
      <c r="C987" s="81" t="s">
        <v>13</v>
      </c>
      <c r="D987" s="81">
        <v>9.9</v>
      </c>
      <c r="E987" s="81">
        <v>1072.07</v>
      </c>
      <c r="F987" s="159">
        <f t="shared" si="18"/>
        <v>10613.493</v>
      </c>
    </row>
    <row r="988" spans="1:6" ht="23.25" customHeight="1" x14ac:dyDescent="0.2">
      <c r="A988" s="81">
        <v>817</v>
      </c>
      <c r="B988" s="79" t="s">
        <v>1197</v>
      </c>
      <c r="C988" s="81" t="s">
        <v>13</v>
      </c>
      <c r="D988" s="81">
        <v>17.440000000000001</v>
      </c>
      <c r="E988" s="81">
        <v>776.2</v>
      </c>
      <c r="F988" s="159">
        <f t="shared" si="18"/>
        <v>13536.928000000002</v>
      </c>
    </row>
    <row r="989" spans="1:6" ht="25.5" x14ac:dyDescent="0.2">
      <c r="A989" s="81">
        <v>818</v>
      </c>
      <c r="B989" s="79" t="s">
        <v>1198</v>
      </c>
      <c r="C989" s="81" t="s">
        <v>13</v>
      </c>
      <c r="D989" s="81">
        <v>28.58</v>
      </c>
      <c r="E989" s="81">
        <v>779.99</v>
      </c>
      <c r="F989" s="159">
        <f t="shared" si="18"/>
        <v>22292.1142</v>
      </c>
    </row>
    <row r="990" spans="1:6" ht="25.5" x14ac:dyDescent="0.2">
      <c r="A990" s="81">
        <v>819</v>
      </c>
      <c r="B990" s="79" t="s">
        <v>1199</v>
      </c>
      <c r="C990" s="81" t="s">
        <v>10</v>
      </c>
      <c r="D990" s="82">
        <v>1800</v>
      </c>
      <c r="E990" s="81">
        <v>14.54</v>
      </c>
      <c r="F990" s="159">
        <f t="shared" si="18"/>
        <v>26172</v>
      </c>
    </row>
    <row r="991" spans="1:6" ht="23.25" customHeight="1" x14ac:dyDescent="0.2">
      <c r="A991" s="81">
        <v>820</v>
      </c>
      <c r="B991" s="79" t="s">
        <v>1200</v>
      </c>
      <c r="C991" s="81" t="s">
        <v>10</v>
      </c>
      <c r="D991" s="81">
        <v>800</v>
      </c>
      <c r="E991" s="81">
        <v>5.86</v>
      </c>
      <c r="F991" s="159">
        <f t="shared" si="18"/>
        <v>4688</v>
      </c>
    </row>
    <row r="992" spans="1:6" ht="15.75" customHeight="1" x14ac:dyDescent="0.2">
      <c r="A992" s="81">
        <v>821</v>
      </c>
      <c r="B992" s="79" t="s">
        <v>1201</v>
      </c>
      <c r="C992" s="81" t="s">
        <v>10</v>
      </c>
      <c r="D992" s="81">
        <v>600</v>
      </c>
      <c r="E992" s="81">
        <v>0.56000000000000005</v>
      </c>
      <c r="F992" s="159">
        <f t="shared" si="18"/>
        <v>336.00000000000006</v>
      </c>
    </row>
    <row r="993" spans="1:6" ht="15.75" customHeight="1" x14ac:dyDescent="0.2">
      <c r="A993" s="81">
        <v>822</v>
      </c>
      <c r="B993" s="79" t="s">
        <v>1202</v>
      </c>
      <c r="C993" s="81" t="s">
        <v>10</v>
      </c>
      <c r="D993" s="81">
        <v>130</v>
      </c>
      <c r="E993" s="81">
        <v>5.51</v>
      </c>
      <c r="F993" s="159">
        <f t="shared" si="18"/>
        <v>716.3</v>
      </c>
    </row>
    <row r="994" spans="1:6" ht="15.75" customHeight="1" x14ac:dyDescent="0.2">
      <c r="A994" s="81">
        <v>823</v>
      </c>
      <c r="B994" s="79" t="s">
        <v>1203</v>
      </c>
      <c r="C994" s="81" t="s">
        <v>10</v>
      </c>
      <c r="D994" s="81">
        <v>2</v>
      </c>
      <c r="E994" s="81">
        <v>151.81</v>
      </c>
      <c r="F994" s="159">
        <f t="shared" si="18"/>
        <v>303.62</v>
      </c>
    </row>
    <row r="995" spans="1:6" ht="15.75" customHeight="1" x14ac:dyDescent="0.2">
      <c r="A995" s="81">
        <v>824</v>
      </c>
      <c r="B995" s="79" t="s">
        <v>1204</v>
      </c>
      <c r="C995" s="81" t="s">
        <v>10</v>
      </c>
      <c r="D995" s="81">
        <v>1</v>
      </c>
      <c r="E995" s="81">
        <v>27.98</v>
      </c>
      <c r="F995" s="159">
        <f t="shared" si="18"/>
        <v>27.98</v>
      </c>
    </row>
    <row r="996" spans="1:6" ht="15.75" customHeight="1" x14ac:dyDescent="0.2">
      <c r="A996" s="81">
        <v>825</v>
      </c>
      <c r="B996" s="79" t="s">
        <v>1205</v>
      </c>
      <c r="C996" s="81" t="s">
        <v>10</v>
      </c>
      <c r="D996" s="81">
        <v>2</v>
      </c>
      <c r="E996" s="81">
        <v>26.85</v>
      </c>
      <c r="F996" s="159">
        <f t="shared" si="18"/>
        <v>53.7</v>
      </c>
    </row>
    <row r="997" spans="1:6" ht="15.75" customHeight="1" x14ac:dyDescent="0.2">
      <c r="A997" s="81">
        <v>826</v>
      </c>
      <c r="B997" s="79" t="s">
        <v>1206</v>
      </c>
      <c r="C997" s="81" t="s">
        <v>10</v>
      </c>
      <c r="D997" s="81">
        <v>1</v>
      </c>
      <c r="E997" s="81">
        <v>36.729999999999997</v>
      </c>
      <c r="F997" s="159">
        <f t="shared" si="18"/>
        <v>36.729999999999997</v>
      </c>
    </row>
    <row r="998" spans="1:6" ht="15.75" customHeight="1" x14ac:dyDescent="0.2">
      <c r="A998" s="81">
        <v>827</v>
      </c>
      <c r="B998" s="79" t="s">
        <v>1207</v>
      </c>
      <c r="C998" s="81" t="s">
        <v>10</v>
      </c>
      <c r="D998" s="81">
        <v>9</v>
      </c>
      <c r="E998" s="81">
        <v>37.49</v>
      </c>
      <c r="F998" s="159">
        <f t="shared" ref="F998:F1003" si="19">E998*D998</f>
        <v>337.41</v>
      </c>
    </row>
    <row r="999" spans="1:6" ht="23.25" customHeight="1" x14ac:dyDescent="0.2">
      <c r="A999" s="81">
        <v>828</v>
      </c>
      <c r="B999" s="79" t="s">
        <v>1208</v>
      </c>
      <c r="C999" s="81" t="s">
        <v>47</v>
      </c>
      <c r="D999" s="81">
        <v>200</v>
      </c>
      <c r="E999" s="81">
        <v>31.51</v>
      </c>
      <c r="F999" s="159">
        <f t="shared" si="19"/>
        <v>6302</v>
      </c>
    </row>
    <row r="1000" spans="1:6" ht="15.75" customHeight="1" x14ac:dyDescent="0.2">
      <c r="A1000" s="81">
        <v>829</v>
      </c>
      <c r="B1000" s="79" t="s">
        <v>1209</v>
      </c>
      <c r="C1000" s="81" t="s">
        <v>10</v>
      </c>
      <c r="D1000" s="81">
        <v>43</v>
      </c>
      <c r="E1000" s="81">
        <v>23.97</v>
      </c>
      <c r="F1000" s="159">
        <f t="shared" si="19"/>
        <v>1030.71</v>
      </c>
    </row>
    <row r="1001" spans="1:6" ht="15.75" customHeight="1" x14ac:dyDescent="0.2">
      <c r="A1001" s="81">
        <v>830</v>
      </c>
      <c r="B1001" s="79" t="s">
        <v>1210</v>
      </c>
      <c r="C1001" s="81" t="s">
        <v>10</v>
      </c>
      <c r="D1001" s="81">
        <v>1</v>
      </c>
      <c r="E1001" s="81">
        <v>99.11</v>
      </c>
      <c r="F1001" s="159">
        <f t="shared" si="19"/>
        <v>99.11</v>
      </c>
    </row>
    <row r="1002" spans="1:6" ht="23.25" customHeight="1" x14ac:dyDescent="0.2">
      <c r="A1002" s="81">
        <v>831</v>
      </c>
      <c r="B1002" s="79" t="s">
        <v>1211</v>
      </c>
      <c r="C1002" s="81" t="s">
        <v>10</v>
      </c>
      <c r="D1002" s="81">
        <v>1</v>
      </c>
      <c r="E1002" s="81">
        <v>25.87</v>
      </c>
      <c r="F1002" s="159">
        <f t="shared" si="19"/>
        <v>25.87</v>
      </c>
    </row>
    <row r="1003" spans="1:6" ht="15.75" customHeight="1" x14ac:dyDescent="0.2">
      <c r="A1003" s="81">
        <v>832</v>
      </c>
      <c r="B1003" s="79" t="s">
        <v>1212</v>
      </c>
      <c r="C1003" s="81" t="s">
        <v>10</v>
      </c>
      <c r="D1003" s="81">
        <v>1</v>
      </c>
      <c r="E1003" s="81">
        <v>1653.76</v>
      </c>
      <c r="F1003" s="159">
        <f t="shared" si="19"/>
        <v>1653.76</v>
      </c>
    </row>
    <row r="1004" spans="1:6" x14ac:dyDescent="0.2">
      <c r="F1004" s="159">
        <f>SUM(F165:F1003)</f>
        <v>4298947.3181000045</v>
      </c>
    </row>
  </sheetData>
  <autoFilter ref="A1:G1004"/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topLeftCell="A437" workbookViewId="0">
      <selection activeCell="A451" sqref="A451:F451"/>
    </sheetView>
  </sheetViews>
  <sheetFormatPr defaultRowHeight="15" x14ac:dyDescent="0.25"/>
  <cols>
    <col min="1" max="1" width="12.140625" customWidth="1"/>
    <col min="2" max="2" width="31.5703125" customWidth="1"/>
    <col min="6" max="6" width="11.5703125" style="91" bestFit="1" customWidth="1"/>
    <col min="7" max="7" width="11.5703125" customWidth="1"/>
  </cols>
  <sheetData>
    <row r="1" spans="1:10" x14ac:dyDescent="0.25">
      <c r="A1" s="24" t="s">
        <v>0</v>
      </c>
      <c r="B1" s="24"/>
      <c r="C1" s="24"/>
      <c r="D1" s="24"/>
      <c r="E1" s="24"/>
      <c r="F1" s="88"/>
      <c r="G1" s="24"/>
      <c r="H1" s="24"/>
      <c r="I1" s="24"/>
      <c r="J1" s="24"/>
    </row>
    <row r="2" spans="1:10" x14ac:dyDescent="0.25">
      <c r="A2" s="24" t="s">
        <v>1</v>
      </c>
      <c r="B2" s="24"/>
      <c r="C2" s="24"/>
      <c r="D2" s="24"/>
      <c r="E2" s="24"/>
      <c r="F2" s="88"/>
      <c r="G2" s="24"/>
      <c r="H2" s="24"/>
      <c r="I2" s="24"/>
      <c r="J2" s="24"/>
    </row>
    <row r="3" spans="1:10" x14ac:dyDescent="0.25">
      <c r="A3" s="24" t="s">
        <v>2</v>
      </c>
      <c r="B3" s="24"/>
      <c r="C3" s="24"/>
      <c r="D3" s="24"/>
      <c r="E3" s="24"/>
      <c r="F3" s="88"/>
      <c r="G3" s="24"/>
      <c r="H3" s="24"/>
      <c r="I3" s="24"/>
      <c r="J3" s="24"/>
    </row>
    <row r="4" spans="1:10" x14ac:dyDescent="0.25">
      <c r="A4" s="24" t="s">
        <v>3</v>
      </c>
      <c r="B4" s="24"/>
      <c r="C4" s="24"/>
      <c r="D4" s="24"/>
      <c r="E4" s="24"/>
      <c r="F4" s="88"/>
      <c r="G4" s="24"/>
      <c r="H4" s="24"/>
      <c r="I4" s="24"/>
      <c r="J4" s="24"/>
    </row>
    <row r="5" spans="1:10" x14ac:dyDescent="0.25">
      <c r="A5" s="25" t="s">
        <v>4</v>
      </c>
      <c r="B5" s="25"/>
      <c r="C5" s="25"/>
      <c r="D5" s="25"/>
      <c r="E5" s="25"/>
      <c r="F5" s="89"/>
      <c r="G5" s="25"/>
      <c r="H5" s="25"/>
      <c r="I5" s="25"/>
      <c r="J5" s="25"/>
    </row>
    <row r="13" spans="1:10" ht="47.25" x14ac:dyDescent="0.25">
      <c r="A13" s="49" t="s">
        <v>5</v>
      </c>
      <c r="B13" s="50" t="s">
        <v>6</v>
      </c>
      <c r="C13" s="49" t="s">
        <v>7</v>
      </c>
      <c r="D13" s="49" t="s">
        <v>8</v>
      </c>
      <c r="E13" s="50" t="s">
        <v>9</v>
      </c>
      <c r="F13" s="146"/>
      <c r="G13" s="147"/>
    </row>
    <row r="14" spans="1:10" ht="15.75" x14ac:dyDescent="0.25">
      <c r="A14" s="20"/>
      <c r="B14" s="51" t="s">
        <v>113</v>
      </c>
      <c r="C14" s="52"/>
      <c r="D14" s="52"/>
      <c r="E14" s="52"/>
      <c r="F14" s="146"/>
      <c r="G14" s="147"/>
    </row>
    <row r="15" spans="1:10" ht="31.5" x14ac:dyDescent="0.25">
      <c r="A15" s="20"/>
      <c r="B15" s="53" t="s">
        <v>6</v>
      </c>
      <c r="C15" s="53" t="s">
        <v>7</v>
      </c>
      <c r="D15" s="53" t="s">
        <v>8</v>
      </c>
      <c r="E15" s="50" t="s">
        <v>114</v>
      </c>
      <c r="F15" s="146"/>
      <c r="G15" s="147"/>
    </row>
    <row r="16" spans="1:10" ht="31.5" x14ac:dyDescent="0.25">
      <c r="A16" s="20"/>
      <c r="B16" s="54" t="s">
        <v>115</v>
      </c>
      <c r="C16" s="53">
        <v>1</v>
      </c>
      <c r="D16" s="143" t="s">
        <v>10</v>
      </c>
      <c r="E16" s="144">
        <v>9000</v>
      </c>
      <c r="F16" s="146">
        <f>E16*C16</f>
        <v>9000</v>
      </c>
      <c r="G16" s="147"/>
    </row>
    <row r="17" spans="1:7" ht="31.5" x14ac:dyDescent="0.25">
      <c r="A17" s="20"/>
      <c r="B17" s="54" t="s">
        <v>116</v>
      </c>
      <c r="C17" s="53">
        <v>1</v>
      </c>
      <c r="D17" s="143" t="s">
        <v>10</v>
      </c>
      <c r="E17" s="144">
        <v>9000</v>
      </c>
      <c r="F17" s="146">
        <f t="shared" ref="F17:F57" si="0">E17*C17</f>
        <v>9000</v>
      </c>
      <c r="G17" s="147"/>
    </row>
    <row r="18" spans="1:7" ht="31.5" x14ac:dyDescent="0.25">
      <c r="A18" s="20"/>
      <c r="B18" s="54" t="s">
        <v>117</v>
      </c>
      <c r="C18" s="53">
        <v>7</v>
      </c>
      <c r="D18" s="143" t="s">
        <v>10</v>
      </c>
      <c r="E18" s="144">
        <v>200</v>
      </c>
      <c r="F18" s="146">
        <f t="shared" si="0"/>
        <v>1400</v>
      </c>
      <c r="G18" s="147"/>
    </row>
    <row r="19" spans="1:7" ht="15.75" x14ac:dyDescent="0.25">
      <c r="A19" s="20"/>
      <c r="B19" s="54" t="s">
        <v>118</v>
      </c>
      <c r="C19" s="53">
        <v>19</v>
      </c>
      <c r="D19" s="143" t="s">
        <v>10</v>
      </c>
      <c r="E19" s="144">
        <v>200</v>
      </c>
      <c r="F19" s="146">
        <f t="shared" si="0"/>
        <v>3800</v>
      </c>
      <c r="G19" s="147"/>
    </row>
    <row r="20" spans="1:7" ht="31.5" x14ac:dyDescent="0.25">
      <c r="A20" s="20"/>
      <c r="B20" s="54" t="s">
        <v>119</v>
      </c>
      <c r="C20" s="53">
        <v>1</v>
      </c>
      <c r="D20" s="143" t="s">
        <v>10</v>
      </c>
      <c r="E20" s="144">
        <v>50000</v>
      </c>
      <c r="F20" s="146">
        <f t="shared" si="0"/>
        <v>50000</v>
      </c>
      <c r="G20" s="147"/>
    </row>
    <row r="21" spans="1:7" ht="15.75" x14ac:dyDescent="0.25">
      <c r="A21" s="20"/>
      <c r="B21" s="54" t="s">
        <v>120</v>
      </c>
      <c r="C21" s="53">
        <v>12</v>
      </c>
      <c r="D21" s="143" t="s">
        <v>10</v>
      </c>
      <c r="E21" s="144">
        <v>3500</v>
      </c>
      <c r="F21" s="146">
        <f t="shared" si="0"/>
        <v>42000</v>
      </c>
      <c r="G21" s="147"/>
    </row>
    <row r="22" spans="1:7" ht="15.75" x14ac:dyDescent="0.25">
      <c r="A22" s="122"/>
      <c r="B22" s="114" t="s">
        <v>121</v>
      </c>
      <c r="C22" s="55">
        <v>3</v>
      </c>
      <c r="D22" s="172" t="s">
        <v>10</v>
      </c>
      <c r="E22" s="172">
        <v>6000</v>
      </c>
      <c r="F22" s="148"/>
      <c r="G22" s="147"/>
    </row>
    <row r="23" spans="1:7" ht="15.75" x14ac:dyDescent="0.25">
      <c r="A23" s="20"/>
      <c r="B23" s="54" t="s">
        <v>122</v>
      </c>
      <c r="C23" s="53">
        <v>33</v>
      </c>
      <c r="D23" s="143" t="s">
        <v>10</v>
      </c>
      <c r="E23" s="144">
        <v>160</v>
      </c>
      <c r="F23" s="146">
        <f t="shared" si="0"/>
        <v>5280</v>
      </c>
      <c r="G23" s="147"/>
    </row>
    <row r="24" spans="1:7" ht="31.5" x14ac:dyDescent="0.25">
      <c r="A24" s="20"/>
      <c r="B24" s="54" t="s">
        <v>123</v>
      </c>
      <c r="C24" s="53">
        <v>1323</v>
      </c>
      <c r="D24" s="143" t="s">
        <v>13</v>
      </c>
      <c r="E24" s="144">
        <v>90</v>
      </c>
      <c r="F24" s="146">
        <f t="shared" si="0"/>
        <v>119070</v>
      </c>
      <c r="G24" s="147"/>
    </row>
    <row r="25" spans="1:7" ht="31.5" x14ac:dyDescent="0.25">
      <c r="A25" s="20"/>
      <c r="B25" s="54" t="s">
        <v>124</v>
      </c>
      <c r="C25" s="53">
        <v>1</v>
      </c>
      <c r="D25" s="143" t="s">
        <v>10</v>
      </c>
      <c r="E25" s="144">
        <v>21000</v>
      </c>
      <c r="F25" s="146"/>
      <c r="G25" s="147"/>
    </row>
    <row r="26" spans="1:7" ht="15.75" x14ac:dyDescent="0.25">
      <c r="A26" s="20"/>
      <c r="B26" s="54" t="s">
        <v>125</v>
      </c>
      <c r="C26" s="55">
        <f>40-4</f>
        <v>36</v>
      </c>
      <c r="D26" s="143" t="s">
        <v>10</v>
      </c>
      <c r="E26" s="144">
        <v>370</v>
      </c>
      <c r="F26" s="146">
        <f t="shared" si="0"/>
        <v>13320</v>
      </c>
      <c r="G26" s="147"/>
    </row>
    <row r="27" spans="1:7" ht="15.75" x14ac:dyDescent="0.25">
      <c r="A27" s="20"/>
      <c r="B27" s="54" t="s">
        <v>126</v>
      </c>
      <c r="C27" s="53">
        <v>12</v>
      </c>
      <c r="D27" s="143" t="s">
        <v>10</v>
      </c>
      <c r="E27" s="144">
        <v>310</v>
      </c>
      <c r="F27" s="146">
        <f t="shared" si="0"/>
        <v>3720</v>
      </c>
      <c r="G27" s="147"/>
    </row>
    <row r="28" spans="1:7" ht="31.5" x14ac:dyDescent="0.25">
      <c r="A28" s="20"/>
      <c r="B28" s="54" t="s">
        <v>127</v>
      </c>
      <c r="C28" s="53">
        <v>16</v>
      </c>
      <c r="D28" s="143" t="s">
        <v>10</v>
      </c>
      <c r="E28" s="144">
        <v>3500</v>
      </c>
      <c r="F28" s="146">
        <f t="shared" si="0"/>
        <v>56000</v>
      </c>
      <c r="G28" s="147"/>
    </row>
    <row r="29" spans="1:7" ht="15.75" x14ac:dyDescent="0.25">
      <c r="A29" s="20"/>
      <c r="B29" s="54" t="s">
        <v>128</v>
      </c>
      <c r="C29" s="53">
        <v>1</v>
      </c>
      <c r="D29" s="143" t="s">
        <v>10</v>
      </c>
      <c r="E29" s="144">
        <v>10000</v>
      </c>
      <c r="F29" s="146">
        <f t="shared" si="0"/>
        <v>10000</v>
      </c>
      <c r="G29" s="147"/>
    </row>
    <row r="30" spans="1:7" ht="31.5" x14ac:dyDescent="0.25">
      <c r="A30" s="20"/>
      <c r="B30" s="54" t="s">
        <v>129</v>
      </c>
      <c r="C30" s="53">
        <v>11</v>
      </c>
      <c r="D30" s="143" t="s">
        <v>10</v>
      </c>
      <c r="E30" s="144">
        <v>8000</v>
      </c>
      <c r="F30" s="146">
        <f t="shared" si="0"/>
        <v>88000</v>
      </c>
      <c r="G30" s="147"/>
    </row>
    <row r="31" spans="1:7" ht="15.75" x14ac:dyDescent="0.25">
      <c r="A31" s="20"/>
      <c r="B31" s="54" t="s">
        <v>130</v>
      </c>
      <c r="C31" s="53">
        <v>2</v>
      </c>
      <c r="D31" s="143" t="s">
        <v>10</v>
      </c>
      <c r="E31" s="144">
        <v>3500</v>
      </c>
      <c r="F31" s="146">
        <f t="shared" si="0"/>
        <v>7000</v>
      </c>
      <c r="G31" s="147"/>
    </row>
    <row r="32" spans="1:7" ht="47.25" x14ac:dyDescent="0.25">
      <c r="A32" s="20"/>
      <c r="B32" s="54" t="s">
        <v>131</v>
      </c>
      <c r="C32" s="53">
        <v>1</v>
      </c>
      <c r="D32" s="143" t="s">
        <v>10</v>
      </c>
      <c r="E32" s="145">
        <v>2000</v>
      </c>
      <c r="F32" s="146">
        <f t="shared" si="0"/>
        <v>2000</v>
      </c>
      <c r="G32" s="147"/>
    </row>
    <row r="33" spans="1:7" ht="47.25" x14ac:dyDescent="0.25">
      <c r="A33" s="20"/>
      <c r="B33" s="54" t="s">
        <v>132</v>
      </c>
      <c r="C33" s="53">
        <v>2</v>
      </c>
      <c r="D33" s="143" t="s">
        <v>10</v>
      </c>
      <c r="E33" s="145">
        <v>2600</v>
      </c>
      <c r="F33" s="146">
        <f t="shared" si="0"/>
        <v>5200</v>
      </c>
      <c r="G33" s="147"/>
    </row>
    <row r="34" spans="1:7" ht="31.5" x14ac:dyDescent="0.25">
      <c r="A34" s="20"/>
      <c r="B34" s="54" t="s">
        <v>133</v>
      </c>
      <c r="C34" s="53">
        <v>72</v>
      </c>
      <c r="D34" s="143" t="s">
        <v>10</v>
      </c>
      <c r="E34" s="145">
        <v>2500</v>
      </c>
      <c r="F34" s="146">
        <f t="shared" si="0"/>
        <v>180000</v>
      </c>
      <c r="G34" s="147"/>
    </row>
    <row r="35" spans="1:7" ht="47.25" x14ac:dyDescent="0.25">
      <c r="A35" s="20"/>
      <c r="B35" s="54" t="s">
        <v>134</v>
      </c>
      <c r="C35" s="53">
        <v>16</v>
      </c>
      <c r="D35" s="143" t="s">
        <v>10</v>
      </c>
      <c r="E35" s="145">
        <v>5000</v>
      </c>
      <c r="F35" s="146">
        <f t="shared" si="0"/>
        <v>80000</v>
      </c>
      <c r="G35" s="147"/>
    </row>
    <row r="36" spans="1:7" ht="31.5" x14ac:dyDescent="0.25">
      <c r="A36" s="20"/>
      <c r="B36" s="54" t="s">
        <v>135</v>
      </c>
      <c r="C36" s="53">
        <v>2</v>
      </c>
      <c r="D36" s="143" t="s">
        <v>10</v>
      </c>
      <c r="E36" s="145">
        <v>10000</v>
      </c>
      <c r="F36" s="146">
        <f t="shared" si="0"/>
        <v>20000</v>
      </c>
      <c r="G36" s="147"/>
    </row>
    <row r="37" spans="1:7" ht="31.5" x14ac:dyDescent="0.25">
      <c r="A37" s="20"/>
      <c r="B37" s="54" t="s">
        <v>136</v>
      </c>
      <c r="C37" s="53">
        <v>14</v>
      </c>
      <c r="D37" s="143" t="s">
        <v>10</v>
      </c>
      <c r="E37" s="145">
        <v>4000</v>
      </c>
      <c r="F37" s="146">
        <f t="shared" si="0"/>
        <v>56000</v>
      </c>
      <c r="G37" s="147"/>
    </row>
    <row r="38" spans="1:7" ht="15.75" x14ac:dyDescent="0.25">
      <c r="A38" s="20"/>
      <c r="B38" s="56" t="s">
        <v>137</v>
      </c>
      <c r="C38" s="53"/>
      <c r="D38" s="143"/>
      <c r="E38" s="50"/>
      <c r="F38" s="146"/>
      <c r="G38" s="147"/>
    </row>
    <row r="39" spans="1:7" ht="15.75" x14ac:dyDescent="0.25">
      <c r="A39" s="20"/>
      <c r="B39" s="53" t="s">
        <v>138</v>
      </c>
      <c r="C39" s="53" t="s">
        <v>7</v>
      </c>
      <c r="D39" s="53" t="s">
        <v>8</v>
      </c>
      <c r="E39" s="50"/>
      <c r="F39" s="146"/>
      <c r="G39" s="147"/>
    </row>
    <row r="40" spans="1:7" ht="31.5" x14ac:dyDescent="0.25">
      <c r="A40" s="20"/>
      <c r="B40" s="54" t="s">
        <v>139</v>
      </c>
      <c r="C40" s="53">
        <v>7</v>
      </c>
      <c r="D40" s="143" t="s">
        <v>10</v>
      </c>
      <c r="E40" s="144">
        <v>1000</v>
      </c>
      <c r="F40" s="146">
        <f t="shared" si="0"/>
        <v>7000</v>
      </c>
      <c r="G40" s="147"/>
    </row>
    <row r="41" spans="1:7" ht="31.5" x14ac:dyDescent="0.25">
      <c r="A41" s="20"/>
      <c r="B41" s="54" t="s">
        <v>140</v>
      </c>
      <c r="C41" s="55">
        <f>6-3</f>
        <v>3</v>
      </c>
      <c r="D41" s="143" t="s">
        <v>10</v>
      </c>
      <c r="E41" s="144">
        <v>1170</v>
      </c>
      <c r="F41" s="146">
        <f t="shared" si="0"/>
        <v>3510</v>
      </c>
      <c r="G41" s="147"/>
    </row>
    <row r="42" spans="1:7" ht="15.75" x14ac:dyDescent="0.25">
      <c r="A42" s="122"/>
      <c r="B42" s="114" t="s">
        <v>141</v>
      </c>
      <c r="C42" s="55">
        <v>11</v>
      </c>
      <c r="D42" s="172" t="s">
        <v>10</v>
      </c>
      <c r="E42" s="172">
        <v>20000</v>
      </c>
      <c r="F42" s="148"/>
      <c r="G42" s="147"/>
    </row>
    <row r="43" spans="1:7" ht="15.75" x14ac:dyDescent="0.25">
      <c r="A43" s="20"/>
      <c r="B43" s="54" t="s">
        <v>120</v>
      </c>
      <c r="C43" s="55">
        <f>27-8-6</f>
        <v>13</v>
      </c>
      <c r="D43" s="143" t="s">
        <v>10</v>
      </c>
      <c r="E43" s="144">
        <v>3500</v>
      </c>
      <c r="F43" s="146">
        <f t="shared" si="0"/>
        <v>45500</v>
      </c>
      <c r="G43" s="147"/>
    </row>
    <row r="44" spans="1:7" ht="15.75" x14ac:dyDescent="0.25">
      <c r="A44" s="122"/>
      <c r="B44" s="114" t="s">
        <v>142</v>
      </c>
      <c r="C44" s="55">
        <f>23-15-1</f>
        <v>7</v>
      </c>
      <c r="D44" s="172" t="s">
        <v>10</v>
      </c>
      <c r="E44" s="172">
        <v>5000</v>
      </c>
      <c r="F44" s="148"/>
      <c r="G44" s="147"/>
    </row>
    <row r="45" spans="1:7" ht="15.75" x14ac:dyDescent="0.25">
      <c r="A45" s="20"/>
      <c r="B45" s="54" t="s">
        <v>143</v>
      </c>
      <c r="C45" s="55">
        <f>5-4</f>
        <v>1</v>
      </c>
      <c r="D45" s="143" t="s">
        <v>10</v>
      </c>
      <c r="E45" s="144">
        <v>6000</v>
      </c>
      <c r="F45" s="146">
        <f t="shared" si="0"/>
        <v>6000</v>
      </c>
      <c r="G45" s="147"/>
    </row>
    <row r="46" spans="1:7" ht="31.5" x14ac:dyDescent="0.25">
      <c r="A46" s="20"/>
      <c r="B46" s="54" t="s">
        <v>144</v>
      </c>
      <c r="C46" s="55">
        <v>8</v>
      </c>
      <c r="D46" s="143" t="s">
        <v>66</v>
      </c>
      <c r="E46" s="144">
        <v>800</v>
      </c>
      <c r="F46" s="146">
        <f t="shared" si="0"/>
        <v>6400</v>
      </c>
      <c r="G46" s="147"/>
    </row>
    <row r="47" spans="1:7" ht="15.75" x14ac:dyDescent="0.25">
      <c r="A47" s="20"/>
      <c r="B47" s="54" t="s">
        <v>145</v>
      </c>
      <c r="C47" s="55">
        <f>81-18-6-1-13</f>
        <v>43</v>
      </c>
      <c r="D47" s="143" t="s">
        <v>66</v>
      </c>
      <c r="E47" s="144">
        <v>3500</v>
      </c>
      <c r="F47" s="146">
        <f t="shared" si="0"/>
        <v>150500</v>
      </c>
      <c r="G47" s="147"/>
    </row>
    <row r="48" spans="1:7" ht="31.5" x14ac:dyDescent="0.25">
      <c r="A48" s="20"/>
      <c r="B48" s="149"/>
      <c r="C48" s="57"/>
      <c r="D48" s="57"/>
      <c r="E48" s="50" t="s">
        <v>146</v>
      </c>
      <c r="F48" s="146"/>
      <c r="G48" s="147"/>
    </row>
    <row r="49" spans="1:7" ht="31.5" x14ac:dyDescent="0.25">
      <c r="A49" s="20"/>
      <c r="B49" s="53" t="s">
        <v>6</v>
      </c>
      <c r="C49" s="58" t="s">
        <v>7</v>
      </c>
      <c r="D49" s="58" t="s">
        <v>8</v>
      </c>
      <c r="E49" s="49"/>
      <c r="F49" s="146"/>
      <c r="G49" s="147"/>
    </row>
    <row r="50" spans="1:7" ht="15.75" x14ac:dyDescent="0.25">
      <c r="A50" s="20"/>
      <c r="B50" s="54" t="s">
        <v>147</v>
      </c>
      <c r="C50" s="58">
        <v>12</v>
      </c>
      <c r="D50" s="59" t="s">
        <v>10</v>
      </c>
      <c r="E50" s="145">
        <v>1000</v>
      </c>
      <c r="F50" s="146">
        <f t="shared" si="0"/>
        <v>12000</v>
      </c>
      <c r="G50" s="147"/>
    </row>
    <row r="51" spans="1:7" ht="31.5" x14ac:dyDescent="0.25">
      <c r="A51" s="20"/>
      <c r="B51" s="60" t="s">
        <v>138</v>
      </c>
      <c r="C51" s="60" t="s">
        <v>7</v>
      </c>
      <c r="D51" s="60" t="s">
        <v>8</v>
      </c>
      <c r="E51" s="61" t="s">
        <v>146</v>
      </c>
      <c r="F51" s="146"/>
      <c r="G51" s="147"/>
    </row>
    <row r="52" spans="1:7" ht="15.75" x14ac:dyDescent="0.25">
      <c r="A52" s="20"/>
      <c r="B52" s="50" t="s">
        <v>58</v>
      </c>
      <c r="C52" s="61">
        <v>1</v>
      </c>
      <c r="D52" s="144" t="s">
        <v>10</v>
      </c>
      <c r="E52" s="145">
        <v>40000</v>
      </c>
      <c r="F52" s="146">
        <f t="shared" si="0"/>
        <v>40000</v>
      </c>
      <c r="G52" s="147"/>
    </row>
    <row r="53" spans="1:7" ht="15.75" x14ac:dyDescent="0.25">
      <c r="A53" s="20"/>
      <c r="B53" s="50" t="s">
        <v>152</v>
      </c>
      <c r="C53" s="61">
        <v>23</v>
      </c>
      <c r="D53" s="144" t="s">
        <v>10</v>
      </c>
      <c r="E53" s="145">
        <v>100</v>
      </c>
      <c r="F53" s="146">
        <f t="shared" si="0"/>
        <v>2300</v>
      </c>
      <c r="G53" s="147"/>
    </row>
    <row r="54" spans="1:7" ht="31.5" x14ac:dyDescent="0.25">
      <c r="A54" s="20"/>
      <c r="B54" s="50" t="s">
        <v>153</v>
      </c>
      <c r="C54" s="61">
        <v>21</v>
      </c>
      <c r="D54" s="144" t="s">
        <v>10</v>
      </c>
      <c r="E54" s="145">
        <v>100</v>
      </c>
      <c r="F54" s="146">
        <f t="shared" si="0"/>
        <v>2100</v>
      </c>
      <c r="G54" s="147"/>
    </row>
    <row r="55" spans="1:7" ht="15.75" x14ac:dyDescent="0.25">
      <c r="A55" s="20"/>
      <c r="B55" s="50" t="s">
        <v>154</v>
      </c>
      <c r="C55" s="61">
        <v>4</v>
      </c>
      <c r="D55" s="144" t="s">
        <v>10</v>
      </c>
      <c r="E55" s="145">
        <v>100</v>
      </c>
      <c r="F55" s="146">
        <f t="shared" si="0"/>
        <v>400</v>
      </c>
      <c r="G55" s="147"/>
    </row>
    <row r="56" spans="1:7" ht="31.5" x14ac:dyDescent="0.25">
      <c r="A56" s="20"/>
      <c r="B56" s="50" t="s">
        <v>155</v>
      </c>
      <c r="C56" s="61">
        <v>9</v>
      </c>
      <c r="D56" s="144" t="s">
        <v>10</v>
      </c>
      <c r="E56" s="145">
        <v>300</v>
      </c>
      <c r="F56" s="146">
        <f t="shared" si="0"/>
        <v>2700</v>
      </c>
      <c r="G56" s="147"/>
    </row>
    <row r="57" spans="1:7" ht="31.5" x14ac:dyDescent="0.25">
      <c r="A57" s="20"/>
      <c r="B57" s="50" t="s">
        <v>156</v>
      </c>
      <c r="C57" s="61">
        <v>1</v>
      </c>
      <c r="D57" s="144" t="s">
        <v>10</v>
      </c>
      <c r="E57" s="145">
        <v>10</v>
      </c>
      <c r="F57" s="146">
        <f t="shared" si="0"/>
        <v>10</v>
      </c>
      <c r="G57" s="147"/>
    </row>
    <row r="58" spans="1:7" ht="15.75" x14ac:dyDescent="0.25">
      <c r="A58" s="20"/>
      <c r="B58" s="50" t="s">
        <v>157</v>
      </c>
      <c r="C58" s="61">
        <v>183</v>
      </c>
      <c r="D58" s="144" t="s">
        <v>10</v>
      </c>
      <c r="E58" s="145">
        <v>5</v>
      </c>
      <c r="F58" s="146">
        <f t="shared" ref="F58:F103" si="1">E58*C58</f>
        <v>915</v>
      </c>
      <c r="G58" s="147"/>
    </row>
    <row r="59" spans="1:7" ht="15.75" x14ac:dyDescent="0.25">
      <c r="A59" s="122"/>
      <c r="B59" s="114" t="s">
        <v>158</v>
      </c>
      <c r="C59" s="55">
        <v>9</v>
      </c>
      <c r="D59" s="141" t="s">
        <v>10</v>
      </c>
      <c r="E59" s="142">
        <v>190</v>
      </c>
      <c r="F59" s="148"/>
      <c r="G59" s="147"/>
    </row>
    <row r="60" spans="1:7" ht="15.75" x14ac:dyDescent="0.25">
      <c r="A60" s="122"/>
      <c r="B60" s="114" t="s">
        <v>159</v>
      </c>
      <c r="C60" s="55">
        <v>36</v>
      </c>
      <c r="D60" s="141" t="s">
        <v>10</v>
      </c>
      <c r="E60" s="142">
        <v>190</v>
      </c>
      <c r="F60" s="148"/>
      <c r="G60" s="147"/>
    </row>
    <row r="61" spans="1:7" ht="31.5" x14ac:dyDescent="0.25">
      <c r="A61" s="20"/>
      <c r="B61" s="50" t="s">
        <v>160</v>
      </c>
      <c r="C61" s="61">
        <v>460</v>
      </c>
      <c r="D61" s="144" t="s">
        <v>47</v>
      </c>
      <c r="E61" s="145">
        <v>35</v>
      </c>
      <c r="F61" s="146">
        <f t="shared" si="1"/>
        <v>16100</v>
      </c>
      <c r="G61" s="147"/>
    </row>
    <row r="62" spans="1:7" ht="31.5" x14ac:dyDescent="0.25">
      <c r="A62" s="20"/>
      <c r="B62" s="50" t="s">
        <v>161</v>
      </c>
      <c r="C62" s="61">
        <v>450</v>
      </c>
      <c r="D62" s="144" t="s">
        <v>47</v>
      </c>
      <c r="E62" s="145">
        <v>35</v>
      </c>
      <c r="F62" s="146">
        <f t="shared" si="1"/>
        <v>15750</v>
      </c>
      <c r="G62" s="147"/>
    </row>
    <row r="63" spans="1:7" ht="31.5" x14ac:dyDescent="0.25">
      <c r="A63" s="122"/>
      <c r="B63" s="114" t="s">
        <v>162</v>
      </c>
      <c r="C63" s="55">
        <v>1</v>
      </c>
      <c r="D63" s="141" t="s">
        <v>10</v>
      </c>
      <c r="E63" s="142">
        <v>75000</v>
      </c>
      <c r="F63" s="148"/>
      <c r="G63" s="147"/>
    </row>
    <row r="64" spans="1:7" ht="15.75" x14ac:dyDescent="0.25">
      <c r="A64" s="20"/>
      <c r="B64" s="50" t="s">
        <v>163</v>
      </c>
      <c r="C64" s="61">
        <v>34</v>
      </c>
      <c r="D64" s="144" t="s">
        <v>10</v>
      </c>
      <c r="E64" s="145">
        <v>40</v>
      </c>
      <c r="F64" s="146">
        <f t="shared" si="1"/>
        <v>1360</v>
      </c>
      <c r="G64" s="147"/>
    </row>
    <row r="65" spans="1:7" ht="15.75" x14ac:dyDescent="0.25">
      <c r="A65" s="20"/>
      <c r="B65" s="50" t="s">
        <v>164</v>
      </c>
      <c r="C65" s="61">
        <v>5</v>
      </c>
      <c r="D65" s="144" t="s">
        <v>10</v>
      </c>
      <c r="E65" s="145">
        <v>0</v>
      </c>
      <c r="F65" s="146">
        <f t="shared" si="1"/>
        <v>0</v>
      </c>
      <c r="G65" s="147"/>
    </row>
    <row r="66" spans="1:7" ht="31.5" x14ac:dyDescent="0.25">
      <c r="A66" s="20"/>
      <c r="B66" s="50" t="s">
        <v>165</v>
      </c>
      <c r="C66" s="61">
        <v>31</v>
      </c>
      <c r="D66" s="144" t="s">
        <v>53</v>
      </c>
      <c r="E66" s="145">
        <v>150</v>
      </c>
      <c r="F66" s="146">
        <f t="shared" si="1"/>
        <v>4650</v>
      </c>
      <c r="G66" s="147"/>
    </row>
    <row r="67" spans="1:7" ht="15.75" x14ac:dyDescent="0.25">
      <c r="A67" s="20"/>
      <c r="B67" s="50" t="s">
        <v>166</v>
      </c>
      <c r="C67" s="61">
        <v>28</v>
      </c>
      <c r="D67" s="144" t="s">
        <v>10</v>
      </c>
      <c r="E67" s="145">
        <v>50</v>
      </c>
      <c r="F67" s="146">
        <f t="shared" si="1"/>
        <v>1400</v>
      </c>
      <c r="G67" s="147"/>
    </row>
    <row r="68" spans="1:7" ht="15.75" x14ac:dyDescent="0.25">
      <c r="A68" s="20"/>
      <c r="B68" s="50" t="s">
        <v>167</v>
      </c>
      <c r="C68" s="61">
        <v>28</v>
      </c>
      <c r="D68" s="144" t="s">
        <v>10</v>
      </c>
      <c r="E68" s="145">
        <v>50</v>
      </c>
      <c r="F68" s="146">
        <f t="shared" si="1"/>
        <v>1400</v>
      </c>
      <c r="G68" s="147"/>
    </row>
    <row r="69" spans="1:7" ht="47.25" x14ac:dyDescent="0.25">
      <c r="A69" s="20"/>
      <c r="B69" s="50" t="s">
        <v>168</v>
      </c>
      <c r="C69" s="61">
        <v>17</v>
      </c>
      <c r="D69" s="144" t="s">
        <v>10</v>
      </c>
      <c r="E69" s="145">
        <v>150</v>
      </c>
      <c r="F69" s="146">
        <f t="shared" si="1"/>
        <v>2550</v>
      </c>
      <c r="G69" s="147"/>
    </row>
    <row r="70" spans="1:7" ht="15.75" x14ac:dyDescent="0.25">
      <c r="A70" s="20"/>
      <c r="B70" s="50" t="s">
        <v>169</v>
      </c>
      <c r="C70" s="61">
        <v>25</v>
      </c>
      <c r="D70" s="144" t="s">
        <v>10</v>
      </c>
      <c r="E70" s="145">
        <v>100</v>
      </c>
      <c r="F70" s="146">
        <f t="shared" si="1"/>
        <v>2500</v>
      </c>
      <c r="G70" s="147"/>
    </row>
    <row r="71" spans="1:7" ht="31.5" x14ac:dyDescent="0.25">
      <c r="A71" s="20"/>
      <c r="B71" s="50" t="s">
        <v>170</v>
      </c>
      <c r="C71" s="61">
        <v>18</v>
      </c>
      <c r="D71" s="144" t="s">
        <v>10</v>
      </c>
      <c r="E71" s="145">
        <v>80</v>
      </c>
      <c r="F71" s="146">
        <f t="shared" si="1"/>
        <v>1440</v>
      </c>
      <c r="G71" s="147"/>
    </row>
    <row r="72" spans="1:7" ht="31.5" x14ac:dyDescent="0.25">
      <c r="A72" s="20"/>
      <c r="B72" s="50" t="s">
        <v>171</v>
      </c>
      <c r="C72" s="61">
        <v>261</v>
      </c>
      <c r="D72" s="144" t="s">
        <v>10</v>
      </c>
      <c r="E72" s="145">
        <v>10</v>
      </c>
      <c r="F72" s="146">
        <f t="shared" si="1"/>
        <v>2610</v>
      </c>
      <c r="G72" s="147"/>
    </row>
    <row r="73" spans="1:7" ht="31.5" x14ac:dyDescent="0.25">
      <c r="A73" s="20"/>
      <c r="B73" s="50" t="s">
        <v>172</v>
      </c>
      <c r="C73" s="61">
        <v>244</v>
      </c>
      <c r="D73" s="144" t="s">
        <v>10</v>
      </c>
      <c r="E73" s="145">
        <v>10</v>
      </c>
      <c r="F73" s="146">
        <f t="shared" si="1"/>
        <v>2440</v>
      </c>
      <c r="G73" s="147"/>
    </row>
    <row r="74" spans="1:7" ht="15.75" x14ac:dyDescent="0.25">
      <c r="A74" s="20"/>
      <c r="B74" s="50" t="s">
        <v>173</v>
      </c>
      <c r="C74" s="61">
        <v>1</v>
      </c>
      <c r="D74" s="144" t="s">
        <v>10</v>
      </c>
      <c r="E74" s="145">
        <v>1000</v>
      </c>
      <c r="F74" s="146">
        <f t="shared" si="1"/>
        <v>1000</v>
      </c>
      <c r="G74" s="147"/>
    </row>
    <row r="75" spans="1:7" ht="15.75" x14ac:dyDescent="0.25">
      <c r="A75" s="20"/>
      <c r="B75" s="50" t="s">
        <v>174</v>
      </c>
      <c r="C75" s="55">
        <f>5-4</f>
        <v>1</v>
      </c>
      <c r="D75" s="144" t="s">
        <v>10</v>
      </c>
      <c r="E75" s="145">
        <v>1000</v>
      </c>
      <c r="F75" s="146">
        <f t="shared" si="1"/>
        <v>1000</v>
      </c>
      <c r="G75" s="147"/>
    </row>
    <row r="76" spans="1:7" ht="15.75" x14ac:dyDescent="0.25">
      <c r="A76" s="20"/>
      <c r="B76" s="50" t="s">
        <v>175</v>
      </c>
      <c r="C76" s="61">
        <v>5</v>
      </c>
      <c r="D76" s="144" t="s">
        <v>10</v>
      </c>
      <c r="E76" s="145">
        <v>1800</v>
      </c>
      <c r="F76" s="146">
        <f t="shared" si="1"/>
        <v>9000</v>
      </c>
      <c r="G76" s="147"/>
    </row>
    <row r="77" spans="1:7" ht="15.75" x14ac:dyDescent="0.25">
      <c r="A77" s="20"/>
      <c r="B77" s="65" t="s">
        <v>176</v>
      </c>
      <c r="C77" s="66">
        <v>3</v>
      </c>
      <c r="D77" s="67" t="s">
        <v>10</v>
      </c>
      <c r="E77" s="68">
        <v>5000</v>
      </c>
      <c r="F77" s="146">
        <f t="shared" si="1"/>
        <v>15000</v>
      </c>
      <c r="G77" s="147"/>
    </row>
    <row r="78" spans="1:7" ht="31.5" x14ac:dyDescent="0.25">
      <c r="A78" s="20"/>
      <c r="B78" s="50" t="s">
        <v>177</v>
      </c>
      <c r="C78" s="61">
        <v>76</v>
      </c>
      <c r="D78" s="144" t="s">
        <v>10</v>
      </c>
      <c r="E78" s="145">
        <v>900</v>
      </c>
      <c r="F78" s="146">
        <f t="shared" si="1"/>
        <v>68400</v>
      </c>
      <c r="G78" s="147"/>
    </row>
    <row r="79" spans="1:7" ht="31.5" x14ac:dyDescent="0.25">
      <c r="A79" s="20"/>
      <c r="B79" s="50" t="s">
        <v>178</v>
      </c>
      <c r="C79" s="61">
        <v>1</v>
      </c>
      <c r="D79" s="144" t="s">
        <v>10</v>
      </c>
      <c r="E79" s="145">
        <v>1200</v>
      </c>
      <c r="F79" s="146">
        <f t="shared" si="1"/>
        <v>1200</v>
      </c>
      <c r="G79" s="147"/>
    </row>
    <row r="80" spans="1:7" ht="15.75" x14ac:dyDescent="0.25">
      <c r="A80" s="20"/>
      <c r="B80" s="50" t="s">
        <v>179</v>
      </c>
      <c r="C80" s="61">
        <v>1</v>
      </c>
      <c r="D80" s="144" t="s">
        <v>10</v>
      </c>
      <c r="E80" s="145">
        <v>30000</v>
      </c>
      <c r="F80" s="146">
        <f t="shared" si="1"/>
        <v>30000</v>
      </c>
      <c r="G80" s="147"/>
    </row>
    <row r="81" spans="1:7" ht="15.75" x14ac:dyDescent="0.25">
      <c r="A81" s="20"/>
      <c r="B81" s="50" t="s">
        <v>180</v>
      </c>
      <c r="C81" s="61">
        <v>1</v>
      </c>
      <c r="D81" s="144" t="s">
        <v>10</v>
      </c>
      <c r="E81" s="230">
        <v>30000</v>
      </c>
      <c r="F81" s="146">
        <f t="shared" si="1"/>
        <v>30000</v>
      </c>
      <c r="G81" s="147"/>
    </row>
    <row r="82" spans="1:7" ht="15.75" x14ac:dyDescent="0.25">
      <c r="A82" s="20"/>
      <c r="B82" s="50" t="s">
        <v>181</v>
      </c>
      <c r="C82" s="61">
        <v>1</v>
      </c>
      <c r="D82" s="144" t="s">
        <v>10</v>
      </c>
      <c r="E82" s="230">
        <v>30000</v>
      </c>
      <c r="F82" s="146">
        <f t="shared" si="1"/>
        <v>30000</v>
      </c>
      <c r="G82" s="147"/>
    </row>
    <row r="83" spans="1:7" ht="31.5" x14ac:dyDescent="0.25">
      <c r="A83" s="20"/>
      <c r="B83" s="50" t="s">
        <v>182</v>
      </c>
      <c r="C83" s="61">
        <v>1</v>
      </c>
      <c r="D83" s="144" t="s">
        <v>10</v>
      </c>
      <c r="E83" s="230">
        <v>30000</v>
      </c>
      <c r="F83" s="146">
        <f t="shared" si="1"/>
        <v>30000</v>
      </c>
      <c r="G83" s="147"/>
    </row>
    <row r="84" spans="1:7" ht="47.25" x14ac:dyDescent="0.25">
      <c r="A84" s="20"/>
      <c r="B84" s="50" t="s">
        <v>183</v>
      </c>
      <c r="C84" s="61">
        <v>48</v>
      </c>
      <c r="D84" s="144" t="s">
        <v>10</v>
      </c>
      <c r="E84" s="145">
        <v>200</v>
      </c>
      <c r="F84" s="146">
        <f t="shared" si="1"/>
        <v>9600</v>
      </c>
      <c r="G84" s="147"/>
    </row>
    <row r="85" spans="1:7" ht="15.75" x14ac:dyDescent="0.25">
      <c r="A85" s="20"/>
      <c r="B85" s="50" t="s">
        <v>184</v>
      </c>
      <c r="C85" s="61">
        <v>1</v>
      </c>
      <c r="D85" s="144" t="s">
        <v>10</v>
      </c>
      <c r="E85" s="145">
        <v>40000</v>
      </c>
      <c r="F85" s="146"/>
      <c r="G85" s="147"/>
    </row>
    <row r="86" spans="1:7" ht="31.5" x14ac:dyDescent="0.25">
      <c r="A86" s="20"/>
      <c r="B86" s="50" t="s">
        <v>185</v>
      </c>
      <c r="C86" s="61">
        <v>1</v>
      </c>
      <c r="D86" s="144" t="s">
        <v>10</v>
      </c>
      <c r="E86" s="145">
        <v>1000</v>
      </c>
      <c r="F86" s="146">
        <f t="shared" si="1"/>
        <v>1000</v>
      </c>
      <c r="G86" s="147"/>
    </row>
    <row r="87" spans="1:7" ht="31.5" x14ac:dyDescent="0.25">
      <c r="A87" s="20"/>
      <c r="B87" s="50" t="s">
        <v>186</v>
      </c>
      <c r="C87" s="61">
        <v>1</v>
      </c>
      <c r="D87" s="144" t="s">
        <v>10</v>
      </c>
      <c r="E87" s="145">
        <v>1000</v>
      </c>
      <c r="F87" s="146">
        <f t="shared" si="1"/>
        <v>1000</v>
      </c>
      <c r="G87" s="147"/>
    </row>
    <row r="88" spans="1:7" ht="31.5" x14ac:dyDescent="0.25">
      <c r="A88" s="20"/>
      <c r="B88" s="50" t="s">
        <v>186</v>
      </c>
      <c r="C88" s="61">
        <v>1</v>
      </c>
      <c r="D88" s="144" t="s">
        <v>10</v>
      </c>
      <c r="E88" s="145">
        <v>1000</v>
      </c>
      <c r="F88" s="146">
        <f t="shared" si="1"/>
        <v>1000</v>
      </c>
      <c r="G88" s="147"/>
    </row>
    <row r="89" spans="1:7" ht="31.5" x14ac:dyDescent="0.25">
      <c r="A89" s="20"/>
      <c r="B89" s="50" t="s">
        <v>187</v>
      </c>
      <c r="C89" s="61">
        <v>1</v>
      </c>
      <c r="D89" s="144" t="s">
        <v>10</v>
      </c>
      <c r="E89" s="145">
        <v>21000</v>
      </c>
      <c r="F89" s="146">
        <f t="shared" si="1"/>
        <v>21000</v>
      </c>
      <c r="G89" s="147"/>
    </row>
    <row r="90" spans="1:7" ht="31.5" x14ac:dyDescent="0.25">
      <c r="A90" s="20"/>
      <c r="B90" s="50" t="s">
        <v>188</v>
      </c>
      <c r="C90" s="61">
        <v>1</v>
      </c>
      <c r="D90" s="144" t="s">
        <v>10</v>
      </c>
      <c r="E90" s="145">
        <v>9000</v>
      </c>
      <c r="F90" s="146">
        <f t="shared" si="1"/>
        <v>9000</v>
      </c>
      <c r="G90" s="147"/>
    </row>
    <row r="91" spans="1:7" ht="15.75" x14ac:dyDescent="0.25">
      <c r="A91" s="20"/>
      <c r="B91" s="50" t="s">
        <v>107</v>
      </c>
      <c r="C91" s="61">
        <v>10</v>
      </c>
      <c r="D91" s="144" t="s">
        <v>10</v>
      </c>
      <c r="E91" s="145">
        <v>9000</v>
      </c>
      <c r="F91" s="146">
        <f t="shared" si="1"/>
        <v>90000</v>
      </c>
      <c r="G91" s="147"/>
    </row>
    <row r="92" spans="1:7" ht="15.75" x14ac:dyDescent="0.25">
      <c r="A92" s="20"/>
      <c r="B92" s="50" t="s">
        <v>189</v>
      </c>
      <c r="C92" s="61">
        <v>1</v>
      </c>
      <c r="D92" s="144" t="s">
        <v>10</v>
      </c>
      <c r="E92" s="145">
        <v>10000</v>
      </c>
      <c r="F92" s="146">
        <f t="shared" si="1"/>
        <v>10000</v>
      </c>
      <c r="G92" s="147"/>
    </row>
    <row r="93" spans="1:7" ht="15.75" x14ac:dyDescent="0.25">
      <c r="A93" s="20"/>
      <c r="B93" s="50" t="s">
        <v>190</v>
      </c>
      <c r="C93" s="61">
        <v>2</v>
      </c>
      <c r="D93" s="144" t="s">
        <v>10</v>
      </c>
      <c r="E93" s="145">
        <v>300</v>
      </c>
      <c r="F93" s="146">
        <f t="shared" si="1"/>
        <v>600</v>
      </c>
      <c r="G93" s="147"/>
    </row>
    <row r="94" spans="1:7" ht="31.5" x14ac:dyDescent="0.25">
      <c r="A94" s="20"/>
      <c r="B94" s="50" t="s">
        <v>191</v>
      </c>
      <c r="C94" s="61">
        <v>6</v>
      </c>
      <c r="D94" s="144" t="s">
        <v>10</v>
      </c>
      <c r="E94" s="145">
        <v>300</v>
      </c>
      <c r="F94" s="146">
        <f t="shared" si="1"/>
        <v>1800</v>
      </c>
      <c r="G94" s="147"/>
    </row>
    <row r="95" spans="1:7" ht="31.5" x14ac:dyDescent="0.25">
      <c r="A95" s="20"/>
      <c r="B95" s="50" t="s">
        <v>192</v>
      </c>
      <c r="C95" s="61">
        <v>1</v>
      </c>
      <c r="D95" s="144" t="s">
        <v>10</v>
      </c>
      <c r="E95" s="145">
        <v>50000</v>
      </c>
      <c r="F95" s="146">
        <f t="shared" si="1"/>
        <v>50000</v>
      </c>
      <c r="G95" s="147"/>
    </row>
    <row r="96" spans="1:7" ht="15.75" x14ac:dyDescent="0.25">
      <c r="A96" s="20"/>
      <c r="B96" s="50" t="s">
        <v>193</v>
      </c>
      <c r="C96" s="61">
        <v>1</v>
      </c>
      <c r="D96" s="144" t="s">
        <v>47</v>
      </c>
      <c r="E96" s="145">
        <v>1000</v>
      </c>
      <c r="F96" s="146">
        <f t="shared" si="1"/>
        <v>1000</v>
      </c>
      <c r="G96" s="147"/>
    </row>
    <row r="97" spans="1:7" ht="15.75" x14ac:dyDescent="0.25">
      <c r="A97" s="20"/>
      <c r="B97" s="50" t="s">
        <v>194</v>
      </c>
      <c r="C97" s="61">
        <v>1</v>
      </c>
      <c r="D97" s="144" t="s">
        <v>10</v>
      </c>
      <c r="E97" s="145">
        <v>500</v>
      </c>
      <c r="F97" s="146">
        <f t="shared" si="1"/>
        <v>500</v>
      </c>
      <c r="G97" s="147"/>
    </row>
    <row r="98" spans="1:7" ht="31.5" x14ac:dyDescent="0.25">
      <c r="A98" s="20"/>
      <c r="B98" s="50" t="s">
        <v>195</v>
      </c>
      <c r="C98" s="61">
        <v>2</v>
      </c>
      <c r="D98" s="144" t="s">
        <v>10</v>
      </c>
      <c r="E98" s="145">
        <v>1000</v>
      </c>
      <c r="F98" s="146">
        <f t="shared" si="1"/>
        <v>2000</v>
      </c>
      <c r="G98" s="147"/>
    </row>
    <row r="99" spans="1:7" ht="31.5" x14ac:dyDescent="0.25">
      <c r="A99" s="20"/>
      <c r="B99" s="50" t="s">
        <v>196</v>
      </c>
      <c r="C99" s="61">
        <v>1</v>
      </c>
      <c r="D99" s="144" t="s">
        <v>10</v>
      </c>
      <c r="E99" s="145">
        <v>0</v>
      </c>
      <c r="F99" s="146">
        <f t="shared" si="1"/>
        <v>0</v>
      </c>
      <c r="G99" s="147"/>
    </row>
    <row r="100" spans="1:7" ht="31.5" x14ac:dyDescent="0.25">
      <c r="A100" s="20"/>
      <c r="B100" s="50" t="s">
        <v>197</v>
      </c>
      <c r="C100" s="61">
        <v>2</v>
      </c>
      <c r="D100" s="144" t="s">
        <v>10</v>
      </c>
      <c r="E100" s="145">
        <v>300</v>
      </c>
      <c r="F100" s="146">
        <f t="shared" si="1"/>
        <v>600</v>
      </c>
      <c r="G100" s="147"/>
    </row>
    <row r="101" spans="1:7" ht="31.5" x14ac:dyDescent="0.25">
      <c r="A101" s="20"/>
      <c r="B101" s="50" t="s">
        <v>198</v>
      </c>
      <c r="C101" s="61">
        <v>4</v>
      </c>
      <c r="D101" s="144" t="s">
        <v>10</v>
      </c>
      <c r="E101" s="145">
        <v>300</v>
      </c>
      <c r="F101" s="146">
        <f t="shared" si="1"/>
        <v>1200</v>
      </c>
      <c r="G101" s="147"/>
    </row>
    <row r="102" spans="1:7" ht="31.5" x14ac:dyDescent="0.25">
      <c r="A102" s="20"/>
      <c r="B102" s="50" t="s">
        <v>199</v>
      </c>
      <c r="C102" s="61">
        <v>11</v>
      </c>
      <c r="D102" s="144" t="s">
        <v>10</v>
      </c>
      <c r="E102" s="145">
        <v>300</v>
      </c>
      <c r="F102" s="146">
        <f t="shared" si="1"/>
        <v>3300</v>
      </c>
      <c r="G102" s="147"/>
    </row>
    <row r="103" spans="1:7" ht="31.5" x14ac:dyDescent="0.25">
      <c r="A103" s="20"/>
      <c r="B103" s="50" t="s">
        <v>200</v>
      </c>
      <c r="C103" s="61">
        <v>3</v>
      </c>
      <c r="D103" s="144" t="s">
        <v>10</v>
      </c>
      <c r="E103" s="145">
        <v>300</v>
      </c>
      <c r="F103" s="146">
        <f t="shared" si="1"/>
        <v>900</v>
      </c>
      <c r="G103" s="147"/>
    </row>
    <row r="104" spans="1:7" ht="15.75" x14ac:dyDescent="0.25">
      <c r="A104" s="20"/>
      <c r="B104" s="50" t="s">
        <v>98</v>
      </c>
      <c r="C104" s="61">
        <v>1</v>
      </c>
      <c r="D104" s="144" t="s">
        <v>10</v>
      </c>
      <c r="E104" s="145">
        <v>40000</v>
      </c>
      <c r="F104" s="146"/>
      <c r="G104" s="147"/>
    </row>
    <row r="105" spans="1:7" ht="15.75" x14ac:dyDescent="0.25">
      <c r="A105" s="20"/>
      <c r="B105" s="50" t="s">
        <v>202</v>
      </c>
      <c r="C105" s="61">
        <v>17</v>
      </c>
      <c r="D105" s="144" t="s">
        <v>10</v>
      </c>
      <c r="E105" s="145">
        <v>1000</v>
      </c>
      <c r="F105" s="146">
        <f t="shared" ref="F105:F152" si="2">E105*C105</f>
        <v>17000</v>
      </c>
      <c r="G105" s="147"/>
    </row>
    <row r="106" spans="1:7" ht="15.75" x14ac:dyDescent="0.25">
      <c r="A106" s="20"/>
      <c r="B106" s="50" t="s">
        <v>203</v>
      </c>
      <c r="C106" s="61">
        <v>1</v>
      </c>
      <c r="D106" s="144" t="s">
        <v>10</v>
      </c>
      <c r="E106" s="145">
        <v>1000</v>
      </c>
      <c r="F106" s="146">
        <f t="shared" si="2"/>
        <v>1000</v>
      </c>
      <c r="G106" s="147"/>
    </row>
    <row r="107" spans="1:7" ht="15.75" x14ac:dyDescent="0.25">
      <c r="A107" s="20"/>
      <c r="B107" s="50" t="s">
        <v>204</v>
      </c>
      <c r="C107" s="61">
        <v>2</v>
      </c>
      <c r="D107" s="144" t="s">
        <v>10</v>
      </c>
      <c r="E107" s="145">
        <v>600</v>
      </c>
      <c r="F107" s="146">
        <f t="shared" si="2"/>
        <v>1200</v>
      </c>
      <c r="G107" s="147"/>
    </row>
    <row r="108" spans="1:7" ht="47.25" x14ac:dyDescent="0.25">
      <c r="A108" s="20"/>
      <c r="B108" s="50" t="s">
        <v>205</v>
      </c>
      <c r="C108" s="61">
        <v>5</v>
      </c>
      <c r="D108" s="144" t="s">
        <v>10</v>
      </c>
      <c r="E108" s="145">
        <v>500</v>
      </c>
      <c r="F108" s="146">
        <f t="shared" si="2"/>
        <v>2500</v>
      </c>
      <c r="G108" s="147"/>
    </row>
    <row r="109" spans="1:7" ht="15.75" x14ac:dyDescent="0.25">
      <c r="A109" s="20"/>
      <c r="B109" s="50" t="s">
        <v>206</v>
      </c>
      <c r="C109" s="61">
        <v>1</v>
      </c>
      <c r="D109" s="144" t="s">
        <v>10</v>
      </c>
      <c r="E109" s="145">
        <v>1000</v>
      </c>
      <c r="F109" s="146">
        <f t="shared" si="2"/>
        <v>1000</v>
      </c>
      <c r="G109" s="147"/>
    </row>
    <row r="110" spans="1:7" ht="15.75" x14ac:dyDescent="0.25">
      <c r="A110" s="20"/>
      <c r="B110" s="50" t="s">
        <v>207</v>
      </c>
      <c r="C110" s="61">
        <v>1</v>
      </c>
      <c r="D110" s="144" t="s">
        <v>10</v>
      </c>
      <c r="E110" s="145">
        <v>10000</v>
      </c>
      <c r="F110" s="146">
        <f t="shared" si="2"/>
        <v>10000</v>
      </c>
      <c r="G110" s="147"/>
    </row>
    <row r="111" spans="1:7" ht="15.75" x14ac:dyDescent="0.25">
      <c r="A111" s="122"/>
      <c r="B111" s="114" t="s">
        <v>208</v>
      </c>
      <c r="C111" s="55">
        <v>75</v>
      </c>
      <c r="D111" s="141" t="s">
        <v>17</v>
      </c>
      <c r="E111" s="142">
        <v>20</v>
      </c>
      <c r="F111" s="148"/>
      <c r="G111" s="147"/>
    </row>
    <row r="112" spans="1:7" ht="31.5" x14ac:dyDescent="0.25">
      <c r="A112" s="122"/>
      <c r="B112" s="114" t="s">
        <v>209</v>
      </c>
      <c r="C112" s="55">
        <v>28</v>
      </c>
      <c r="D112" s="141" t="s">
        <v>17</v>
      </c>
      <c r="E112" s="142">
        <v>160</v>
      </c>
      <c r="F112" s="148"/>
      <c r="G112" s="147"/>
    </row>
    <row r="113" spans="1:7" ht="15.75" x14ac:dyDescent="0.25">
      <c r="A113" s="20"/>
      <c r="B113" s="52" t="s">
        <v>210</v>
      </c>
      <c r="C113" s="62"/>
      <c r="D113" s="63"/>
      <c r="E113" s="49"/>
      <c r="F113" s="146">
        <f t="shared" si="2"/>
        <v>0</v>
      </c>
      <c r="G113" s="147"/>
    </row>
    <row r="114" spans="1:7" ht="31.5" x14ac:dyDescent="0.25">
      <c r="A114" s="20"/>
      <c r="B114" s="50" t="s">
        <v>211</v>
      </c>
      <c r="C114" s="61">
        <v>6</v>
      </c>
      <c r="D114" s="144" t="s">
        <v>10</v>
      </c>
      <c r="E114" s="145">
        <v>1000</v>
      </c>
      <c r="F114" s="146">
        <f t="shared" si="2"/>
        <v>6000</v>
      </c>
      <c r="G114" s="147"/>
    </row>
    <row r="115" spans="1:7" ht="15.75" x14ac:dyDescent="0.25">
      <c r="A115" s="20"/>
      <c r="B115" s="50" t="s">
        <v>112</v>
      </c>
      <c r="C115" s="55">
        <f>47</f>
        <v>47</v>
      </c>
      <c r="D115" s="144" t="s">
        <v>10</v>
      </c>
      <c r="E115" s="145">
        <v>1900</v>
      </c>
      <c r="F115" s="146">
        <f t="shared" si="2"/>
        <v>89300</v>
      </c>
      <c r="G115" s="147"/>
    </row>
    <row r="116" spans="1:7" ht="15.75" x14ac:dyDescent="0.25">
      <c r="A116" s="20"/>
      <c r="B116" s="52" t="s">
        <v>212</v>
      </c>
      <c r="C116" s="62"/>
      <c r="D116" s="63"/>
      <c r="E116" s="49"/>
      <c r="F116" s="146"/>
      <c r="G116" s="147"/>
    </row>
    <row r="117" spans="1:7" s="124" customFormat="1" ht="15.75" x14ac:dyDescent="0.25">
      <c r="A117" s="150"/>
      <c r="B117" s="65" t="s">
        <v>1903</v>
      </c>
      <c r="C117" s="66">
        <v>660</v>
      </c>
      <c r="D117" s="67" t="s">
        <v>10</v>
      </c>
      <c r="E117" s="123">
        <v>110</v>
      </c>
      <c r="F117" s="146">
        <f t="shared" si="2"/>
        <v>72600</v>
      </c>
      <c r="G117" s="151"/>
    </row>
    <row r="118" spans="1:7" ht="31.5" x14ac:dyDescent="0.25">
      <c r="A118" s="20"/>
      <c r="B118" s="50" t="s">
        <v>213</v>
      </c>
      <c r="C118" s="61">
        <v>14</v>
      </c>
      <c r="D118" s="144" t="s">
        <v>53</v>
      </c>
      <c r="E118" s="145">
        <v>400</v>
      </c>
      <c r="F118" s="146">
        <f t="shared" si="2"/>
        <v>5600</v>
      </c>
      <c r="G118" s="147"/>
    </row>
    <row r="119" spans="1:7" ht="31.5" x14ac:dyDescent="0.25">
      <c r="A119" s="20"/>
      <c r="B119" s="50" t="s">
        <v>214</v>
      </c>
      <c r="C119" s="61">
        <v>5</v>
      </c>
      <c r="D119" s="144" t="s">
        <v>53</v>
      </c>
      <c r="E119" s="145">
        <v>400</v>
      </c>
      <c r="F119" s="146">
        <f t="shared" si="2"/>
        <v>2000</v>
      </c>
      <c r="G119" s="147"/>
    </row>
    <row r="120" spans="1:7" ht="31.5" x14ac:dyDescent="0.25">
      <c r="A120" s="20"/>
      <c r="B120" s="51" t="s">
        <v>215</v>
      </c>
      <c r="C120" s="51"/>
      <c r="D120" s="51"/>
      <c r="E120" s="63" t="s">
        <v>146</v>
      </c>
      <c r="F120" s="146"/>
      <c r="G120" s="147"/>
    </row>
    <row r="121" spans="1:7" ht="47.25" x14ac:dyDescent="0.25">
      <c r="A121" s="20"/>
      <c r="B121" s="50" t="s">
        <v>216</v>
      </c>
      <c r="C121" s="145">
        <v>1</v>
      </c>
      <c r="D121" s="145" t="s">
        <v>10</v>
      </c>
      <c r="E121" s="145">
        <v>3000</v>
      </c>
      <c r="F121" s="146">
        <f t="shared" si="2"/>
        <v>3000</v>
      </c>
      <c r="G121" s="147"/>
    </row>
    <row r="122" spans="1:7" ht="15.75" x14ac:dyDescent="0.25">
      <c r="A122" s="20"/>
      <c r="B122" s="52" t="s">
        <v>217</v>
      </c>
      <c r="C122" s="57"/>
      <c r="D122" s="57"/>
      <c r="E122" s="57"/>
      <c r="F122" s="146">
        <f t="shared" si="2"/>
        <v>0</v>
      </c>
      <c r="G122" s="147"/>
    </row>
    <row r="123" spans="1:7" ht="15.75" x14ac:dyDescent="0.25">
      <c r="A123" s="20"/>
      <c r="B123" s="54" t="s">
        <v>218</v>
      </c>
      <c r="C123" s="141">
        <f>180-10</f>
        <v>170</v>
      </c>
      <c r="D123" s="144" t="s">
        <v>10</v>
      </c>
      <c r="E123" s="145">
        <v>1500</v>
      </c>
      <c r="F123" s="146">
        <f t="shared" si="2"/>
        <v>255000</v>
      </c>
      <c r="G123" s="147"/>
    </row>
    <row r="124" spans="1:7" ht="31.5" x14ac:dyDescent="0.25">
      <c r="A124" s="20"/>
      <c r="B124" s="54" t="s">
        <v>219</v>
      </c>
      <c r="C124" s="141">
        <f>23-2</f>
        <v>21</v>
      </c>
      <c r="D124" s="144" t="s">
        <v>10</v>
      </c>
      <c r="E124" s="145">
        <v>18000</v>
      </c>
      <c r="F124" s="146">
        <f t="shared" si="2"/>
        <v>378000</v>
      </c>
      <c r="G124" s="147"/>
    </row>
    <row r="125" spans="1:7" ht="15.75" x14ac:dyDescent="0.25">
      <c r="A125" s="122"/>
      <c r="B125" s="114" t="s">
        <v>220</v>
      </c>
      <c r="C125" s="172">
        <f>218-70-50</f>
        <v>98</v>
      </c>
      <c r="D125" s="172" t="s">
        <v>10</v>
      </c>
      <c r="E125" s="215">
        <v>2000</v>
      </c>
      <c r="F125" s="148"/>
      <c r="G125" s="147"/>
    </row>
    <row r="126" spans="1:7" ht="15.75" x14ac:dyDescent="0.25">
      <c r="A126" s="20"/>
      <c r="B126" s="54" t="s">
        <v>221</v>
      </c>
      <c r="C126" s="143">
        <v>1</v>
      </c>
      <c r="D126" s="144" t="s">
        <v>10</v>
      </c>
      <c r="E126" s="145">
        <v>75000</v>
      </c>
      <c r="F126" s="146">
        <f t="shared" si="2"/>
        <v>75000</v>
      </c>
      <c r="G126" s="147"/>
    </row>
    <row r="127" spans="1:7" ht="15.75" x14ac:dyDescent="0.25">
      <c r="A127" s="20"/>
      <c r="B127" s="54" t="s">
        <v>222</v>
      </c>
      <c r="C127" s="141">
        <f>41-6</f>
        <v>35</v>
      </c>
      <c r="D127" s="144" t="s">
        <v>10</v>
      </c>
      <c r="E127" s="145">
        <v>1500</v>
      </c>
      <c r="F127" s="146">
        <f t="shared" si="2"/>
        <v>52500</v>
      </c>
      <c r="G127" s="147"/>
    </row>
    <row r="128" spans="1:7" ht="31.5" x14ac:dyDescent="0.25">
      <c r="A128" s="20"/>
      <c r="B128" s="54" t="s">
        <v>223</v>
      </c>
      <c r="C128" s="247">
        <v>1</v>
      </c>
      <c r="D128" s="248" t="s">
        <v>66</v>
      </c>
      <c r="E128" s="235">
        <v>14000</v>
      </c>
      <c r="F128" s="146">
        <f t="shared" si="2"/>
        <v>14000</v>
      </c>
      <c r="G128" s="147"/>
    </row>
    <row r="129" spans="1:7" ht="15.75" x14ac:dyDescent="0.25">
      <c r="A129" s="20"/>
      <c r="B129" s="54" t="s">
        <v>224</v>
      </c>
      <c r="C129" s="247"/>
      <c r="D129" s="248"/>
      <c r="E129" s="235"/>
      <c r="F129" s="146">
        <f t="shared" si="2"/>
        <v>0</v>
      </c>
      <c r="G129" s="147"/>
    </row>
    <row r="130" spans="1:7" ht="78.75" x14ac:dyDescent="0.25">
      <c r="A130" s="20"/>
      <c r="B130" s="60" t="s">
        <v>138</v>
      </c>
      <c r="C130" s="60" t="s">
        <v>7</v>
      </c>
      <c r="D130" s="60" t="s">
        <v>8</v>
      </c>
      <c r="E130" s="64" t="s">
        <v>225</v>
      </c>
      <c r="F130" s="146"/>
      <c r="G130" s="147"/>
    </row>
    <row r="131" spans="1:7" ht="15.75" x14ac:dyDescent="0.25">
      <c r="A131" s="20"/>
      <c r="B131" s="246" t="s">
        <v>226</v>
      </c>
      <c r="C131" s="246"/>
      <c r="D131" s="246"/>
      <c r="E131" s="49"/>
      <c r="F131" s="146">
        <f t="shared" si="2"/>
        <v>0</v>
      </c>
      <c r="G131" s="147"/>
    </row>
    <row r="132" spans="1:7" ht="31.5" x14ac:dyDescent="0.25">
      <c r="A132" s="20"/>
      <c r="B132" s="54" t="s">
        <v>227</v>
      </c>
      <c r="C132" s="172">
        <f>9-1</f>
        <v>8</v>
      </c>
      <c r="D132" s="144" t="s">
        <v>10</v>
      </c>
      <c r="E132" s="145">
        <v>3700</v>
      </c>
      <c r="F132" s="146">
        <f t="shared" si="2"/>
        <v>29600</v>
      </c>
      <c r="G132" s="147"/>
    </row>
    <row r="133" spans="1:7" ht="31.5" x14ac:dyDescent="0.25">
      <c r="A133" s="20"/>
      <c r="B133" s="54" t="s">
        <v>228</v>
      </c>
      <c r="C133" s="143">
        <v>17</v>
      </c>
      <c r="D133" s="144" t="s">
        <v>10</v>
      </c>
      <c r="E133" s="145">
        <v>145.80000000000001</v>
      </c>
      <c r="F133" s="146">
        <f t="shared" si="2"/>
        <v>2478.6000000000004</v>
      </c>
      <c r="G133" s="147"/>
    </row>
    <row r="134" spans="1:7" ht="31.5" x14ac:dyDescent="0.25">
      <c r="A134" s="20"/>
      <c r="B134" s="54" t="s">
        <v>229</v>
      </c>
      <c r="C134" s="143">
        <v>4</v>
      </c>
      <c r="D134" s="144" t="s">
        <v>10</v>
      </c>
      <c r="E134" s="145">
        <v>81</v>
      </c>
      <c r="F134" s="146">
        <f t="shared" si="2"/>
        <v>324</v>
      </c>
      <c r="G134" s="147"/>
    </row>
    <row r="135" spans="1:7" ht="15.75" x14ac:dyDescent="0.25">
      <c r="A135" s="20"/>
      <c r="B135" s="54" t="s">
        <v>230</v>
      </c>
      <c r="C135" s="144">
        <v>8</v>
      </c>
      <c r="D135" s="144" t="s">
        <v>10</v>
      </c>
      <c r="E135" s="145">
        <v>6589.8</v>
      </c>
      <c r="F135" s="146"/>
      <c r="G135" s="147"/>
    </row>
    <row r="136" spans="1:7" ht="15.75" x14ac:dyDescent="0.25">
      <c r="A136" s="20"/>
      <c r="B136" s="54" t="s">
        <v>231</v>
      </c>
      <c r="C136" s="143">
        <v>8</v>
      </c>
      <c r="D136" s="144" t="s">
        <v>10</v>
      </c>
      <c r="E136" s="145">
        <v>282.60000000000002</v>
      </c>
      <c r="F136" s="146">
        <f t="shared" si="2"/>
        <v>2260.8000000000002</v>
      </c>
      <c r="G136" s="147"/>
    </row>
    <row r="137" spans="1:7" ht="31.5" x14ac:dyDescent="0.25">
      <c r="A137" s="20"/>
      <c r="B137" s="54" t="s">
        <v>232</v>
      </c>
      <c r="C137" s="143">
        <v>385</v>
      </c>
      <c r="D137" s="144" t="s">
        <v>10</v>
      </c>
      <c r="E137" s="145">
        <v>300</v>
      </c>
      <c r="F137" s="146">
        <f t="shared" si="2"/>
        <v>115500</v>
      </c>
      <c r="G137" s="147"/>
    </row>
    <row r="138" spans="1:7" ht="31.5" x14ac:dyDescent="0.25">
      <c r="A138" s="20"/>
      <c r="B138" s="54" t="s">
        <v>233</v>
      </c>
      <c r="C138" s="143">
        <v>28</v>
      </c>
      <c r="D138" s="144" t="s">
        <v>10</v>
      </c>
      <c r="E138" s="145">
        <v>150</v>
      </c>
      <c r="F138" s="146">
        <f t="shared" si="2"/>
        <v>4200</v>
      </c>
      <c r="G138" s="147"/>
    </row>
    <row r="139" spans="1:7" ht="15.75" x14ac:dyDescent="0.25">
      <c r="A139" s="122"/>
      <c r="B139" s="114" t="s">
        <v>234</v>
      </c>
      <c r="C139" s="141">
        <v>1</v>
      </c>
      <c r="D139" s="141" t="s">
        <v>10</v>
      </c>
      <c r="E139" s="142">
        <v>36610.199999999997</v>
      </c>
      <c r="F139" s="148"/>
      <c r="G139" s="147"/>
    </row>
    <row r="140" spans="1:7" ht="31.5" x14ac:dyDescent="0.25">
      <c r="A140" s="122"/>
      <c r="B140" s="114" t="s">
        <v>235</v>
      </c>
      <c r="C140" s="141">
        <v>1</v>
      </c>
      <c r="D140" s="141" t="s">
        <v>10</v>
      </c>
      <c r="E140" s="142">
        <v>18381.599999999999</v>
      </c>
      <c r="F140" s="148"/>
      <c r="G140" s="147"/>
    </row>
    <row r="141" spans="1:7" ht="31.5" x14ac:dyDescent="0.25">
      <c r="A141" s="20"/>
      <c r="B141" s="54" t="s">
        <v>236</v>
      </c>
      <c r="C141" s="143">
        <v>1</v>
      </c>
      <c r="D141" s="144" t="s">
        <v>66</v>
      </c>
      <c r="E141" s="145">
        <v>9158.4</v>
      </c>
      <c r="F141" s="146">
        <f t="shared" si="2"/>
        <v>9158.4</v>
      </c>
      <c r="G141" s="147"/>
    </row>
    <row r="142" spans="1:7" ht="31.5" x14ac:dyDescent="0.25">
      <c r="A142" s="122"/>
      <c r="B142" s="114" t="s">
        <v>237</v>
      </c>
      <c r="C142" s="141">
        <v>3</v>
      </c>
      <c r="D142" s="141" t="s">
        <v>10</v>
      </c>
      <c r="E142" s="142">
        <v>11710.8</v>
      </c>
      <c r="F142" s="148"/>
      <c r="G142" s="147"/>
    </row>
    <row r="143" spans="1:7" ht="31.5" x14ac:dyDescent="0.25">
      <c r="A143" s="20"/>
      <c r="B143" s="54" t="s">
        <v>238</v>
      </c>
      <c r="C143" s="143">
        <v>6</v>
      </c>
      <c r="D143" s="144" t="s">
        <v>10</v>
      </c>
      <c r="E143" s="145">
        <v>18381.599999999999</v>
      </c>
      <c r="F143" s="146">
        <f t="shared" si="2"/>
        <v>110289.59999999999</v>
      </c>
      <c r="G143" s="147"/>
    </row>
    <row r="144" spans="1:7" ht="31.5" x14ac:dyDescent="0.25">
      <c r="A144" s="20"/>
      <c r="B144" s="54" t="s">
        <v>239</v>
      </c>
      <c r="C144" s="143">
        <v>1</v>
      </c>
      <c r="D144" s="144" t="s">
        <v>66</v>
      </c>
      <c r="E144" s="145">
        <v>9158.4</v>
      </c>
      <c r="F144" s="146">
        <f t="shared" si="2"/>
        <v>9158.4</v>
      </c>
      <c r="G144" s="147"/>
    </row>
    <row r="145" spans="1:7" ht="31.5" x14ac:dyDescent="0.25">
      <c r="A145" s="122"/>
      <c r="B145" s="114" t="s">
        <v>240</v>
      </c>
      <c r="C145" s="141">
        <v>1</v>
      </c>
      <c r="D145" s="141" t="s">
        <v>66</v>
      </c>
      <c r="E145" s="142">
        <v>17542.8</v>
      </c>
      <c r="F145" s="148"/>
      <c r="G145" s="147"/>
    </row>
    <row r="146" spans="1:7" ht="31.5" x14ac:dyDescent="0.25">
      <c r="A146" s="20"/>
      <c r="B146" s="54" t="s">
        <v>241</v>
      </c>
      <c r="C146" s="143">
        <v>1</v>
      </c>
      <c r="D146" s="144" t="s">
        <v>66</v>
      </c>
      <c r="E146" s="145">
        <v>26694.9</v>
      </c>
      <c r="F146" s="146">
        <f t="shared" si="2"/>
        <v>26694.9</v>
      </c>
      <c r="G146" s="147"/>
    </row>
    <row r="147" spans="1:7" ht="47.25" x14ac:dyDescent="0.25">
      <c r="A147" s="122"/>
      <c r="B147" s="114" t="s">
        <v>242</v>
      </c>
      <c r="C147" s="141">
        <v>2</v>
      </c>
      <c r="D147" s="141" t="s">
        <v>66</v>
      </c>
      <c r="E147" s="142">
        <v>4919.3999999999996</v>
      </c>
      <c r="F147" s="148"/>
      <c r="G147" s="147"/>
    </row>
    <row r="148" spans="1:7" ht="47.25" x14ac:dyDescent="0.25">
      <c r="A148" s="20"/>
      <c r="B148" s="54" t="s">
        <v>243</v>
      </c>
      <c r="C148" s="141">
        <f>6-1</f>
        <v>5</v>
      </c>
      <c r="D148" s="144" t="s">
        <v>66</v>
      </c>
      <c r="E148" s="145">
        <v>8008.2</v>
      </c>
      <c r="F148" s="146">
        <f t="shared" si="2"/>
        <v>40041</v>
      </c>
      <c r="G148" s="147"/>
    </row>
    <row r="149" spans="1:7" ht="47.25" x14ac:dyDescent="0.25">
      <c r="A149" s="20"/>
      <c r="B149" s="54" t="s">
        <v>244</v>
      </c>
      <c r="C149" s="143">
        <v>3</v>
      </c>
      <c r="D149" s="144" t="s">
        <v>66</v>
      </c>
      <c r="E149" s="145">
        <v>30321.9</v>
      </c>
      <c r="F149" s="146">
        <f t="shared" si="2"/>
        <v>90965.700000000012</v>
      </c>
      <c r="G149" s="147"/>
    </row>
    <row r="150" spans="1:7" ht="47.25" x14ac:dyDescent="0.25">
      <c r="A150" s="20"/>
      <c r="B150" s="54" t="s">
        <v>245</v>
      </c>
      <c r="C150" s="143">
        <v>2</v>
      </c>
      <c r="D150" s="144" t="s">
        <v>66</v>
      </c>
      <c r="E150" s="145">
        <v>11212.2</v>
      </c>
      <c r="F150" s="146">
        <f t="shared" si="2"/>
        <v>22424.400000000001</v>
      </c>
      <c r="G150" s="147"/>
    </row>
    <row r="151" spans="1:7" ht="47.25" x14ac:dyDescent="0.25">
      <c r="A151" s="20"/>
      <c r="B151" s="54" t="s">
        <v>246</v>
      </c>
      <c r="C151" s="143">
        <v>2</v>
      </c>
      <c r="D151" s="144" t="s">
        <v>66</v>
      </c>
      <c r="E151" s="145">
        <v>25000</v>
      </c>
      <c r="F151" s="146"/>
      <c r="G151" s="147"/>
    </row>
    <row r="152" spans="1:7" ht="31.5" x14ac:dyDescent="0.25">
      <c r="A152" s="20"/>
      <c r="B152" s="54" t="s">
        <v>247</v>
      </c>
      <c r="C152" s="143">
        <v>2</v>
      </c>
      <c r="D152" s="144" t="s">
        <v>10</v>
      </c>
      <c r="E152" s="145">
        <v>6562.8</v>
      </c>
      <c r="F152" s="146">
        <f t="shared" si="2"/>
        <v>13125.6</v>
      </c>
      <c r="G152" s="147"/>
    </row>
    <row r="153" spans="1:7" ht="31.5" x14ac:dyDescent="0.25">
      <c r="A153" s="20"/>
      <c r="B153" s="54" t="s">
        <v>248</v>
      </c>
      <c r="C153" s="143">
        <v>14</v>
      </c>
      <c r="D153" s="144" t="s">
        <v>10</v>
      </c>
      <c r="E153" s="145">
        <v>249.3</v>
      </c>
      <c r="F153" s="146">
        <f t="shared" ref="F153:F174" si="3">E153*C153</f>
        <v>3490.2000000000003</v>
      </c>
      <c r="G153" s="147"/>
    </row>
    <row r="154" spans="1:7" ht="31.5" x14ac:dyDescent="0.25">
      <c r="A154" s="20"/>
      <c r="B154" s="54" t="s">
        <v>249</v>
      </c>
      <c r="C154" s="143">
        <v>28</v>
      </c>
      <c r="D154" s="144" t="s">
        <v>10</v>
      </c>
      <c r="E154" s="145">
        <v>117</v>
      </c>
      <c r="F154" s="146">
        <f t="shared" si="3"/>
        <v>3276</v>
      </c>
      <c r="G154" s="147"/>
    </row>
    <row r="155" spans="1:7" ht="47.25" x14ac:dyDescent="0.25">
      <c r="A155" s="20"/>
      <c r="B155" s="54" t="s">
        <v>250</v>
      </c>
      <c r="C155" s="143">
        <v>2</v>
      </c>
      <c r="D155" s="144" t="s">
        <v>10</v>
      </c>
      <c r="E155" s="145">
        <v>1019.7</v>
      </c>
      <c r="F155" s="146">
        <f t="shared" si="3"/>
        <v>2039.4</v>
      </c>
      <c r="G155" s="147"/>
    </row>
    <row r="156" spans="1:7" ht="47.25" x14ac:dyDescent="0.25">
      <c r="A156" s="20"/>
      <c r="B156" s="54" t="s">
        <v>251</v>
      </c>
      <c r="C156" s="143">
        <v>3</v>
      </c>
      <c r="D156" s="144" t="s">
        <v>66</v>
      </c>
      <c r="E156" s="145">
        <v>2016.9</v>
      </c>
      <c r="F156" s="146">
        <f t="shared" si="3"/>
        <v>6050.7000000000007</v>
      </c>
      <c r="G156" s="147"/>
    </row>
    <row r="157" spans="1:7" ht="15.75" x14ac:dyDescent="0.25">
      <c r="A157" s="20"/>
      <c r="B157" s="54" t="s">
        <v>252</v>
      </c>
      <c r="C157" s="143">
        <v>6</v>
      </c>
      <c r="D157" s="144" t="s">
        <v>10</v>
      </c>
      <c r="E157" s="145">
        <v>4950</v>
      </c>
      <c r="F157" s="146">
        <f t="shared" si="3"/>
        <v>29700</v>
      </c>
      <c r="G157" s="147"/>
    </row>
    <row r="158" spans="1:7" ht="15.75" x14ac:dyDescent="0.25">
      <c r="A158" s="20"/>
      <c r="B158" s="54" t="s">
        <v>253</v>
      </c>
      <c r="C158" s="143">
        <v>12</v>
      </c>
      <c r="D158" s="144" t="s">
        <v>10</v>
      </c>
      <c r="E158" s="145">
        <v>2880</v>
      </c>
      <c r="F158" s="146">
        <f t="shared" si="3"/>
        <v>34560</v>
      </c>
      <c r="G158" s="147"/>
    </row>
    <row r="159" spans="1:7" ht="31.5" x14ac:dyDescent="0.25">
      <c r="A159" s="20"/>
      <c r="B159" s="54" t="s">
        <v>254</v>
      </c>
      <c r="C159" s="143">
        <v>2</v>
      </c>
      <c r="D159" s="144" t="s">
        <v>10</v>
      </c>
      <c r="E159" s="145">
        <v>13087.8</v>
      </c>
      <c r="F159" s="146">
        <f t="shared" si="3"/>
        <v>26175.599999999999</v>
      </c>
      <c r="G159" s="147"/>
    </row>
    <row r="160" spans="1:7" ht="31.5" x14ac:dyDescent="0.25">
      <c r="A160" s="20"/>
      <c r="B160" s="54" t="s">
        <v>148</v>
      </c>
      <c r="C160" s="143">
        <v>20</v>
      </c>
      <c r="D160" s="144" t="s">
        <v>10</v>
      </c>
      <c r="E160" s="145">
        <v>1200</v>
      </c>
      <c r="F160" s="146">
        <f t="shared" si="3"/>
        <v>24000</v>
      </c>
      <c r="G160" s="147"/>
    </row>
    <row r="161" spans="1:7" ht="31.5" x14ac:dyDescent="0.25">
      <c r="A161" s="20"/>
      <c r="B161" s="54" t="s">
        <v>255</v>
      </c>
      <c r="C161" s="143">
        <v>1</v>
      </c>
      <c r="D161" s="144" t="s">
        <v>10</v>
      </c>
      <c r="E161" s="145">
        <v>1597.5</v>
      </c>
      <c r="F161" s="146">
        <f t="shared" si="3"/>
        <v>1597.5</v>
      </c>
      <c r="G161" s="147"/>
    </row>
    <row r="162" spans="1:7" ht="31.5" x14ac:dyDescent="0.25">
      <c r="A162" s="20"/>
      <c r="B162" s="54" t="s">
        <v>256</v>
      </c>
      <c r="C162" s="143">
        <v>18</v>
      </c>
      <c r="D162" s="144" t="s">
        <v>10</v>
      </c>
      <c r="E162" s="145">
        <v>531</v>
      </c>
      <c r="F162" s="146">
        <f t="shared" si="3"/>
        <v>9558</v>
      </c>
      <c r="G162" s="147"/>
    </row>
    <row r="163" spans="1:7" ht="31.5" x14ac:dyDescent="0.25">
      <c r="A163" s="20"/>
      <c r="B163" s="54" t="s">
        <v>257</v>
      </c>
      <c r="C163" s="141">
        <f>35-8</f>
        <v>27</v>
      </c>
      <c r="D163" s="144" t="s">
        <v>10</v>
      </c>
      <c r="E163" s="145">
        <v>5000</v>
      </c>
      <c r="F163" s="146">
        <f t="shared" si="3"/>
        <v>135000</v>
      </c>
      <c r="G163" s="147"/>
    </row>
    <row r="164" spans="1:7" ht="31.5" x14ac:dyDescent="0.25">
      <c r="A164" s="20"/>
      <c r="B164" s="54" t="s">
        <v>258</v>
      </c>
      <c r="C164" s="141">
        <f>156-10</f>
        <v>146</v>
      </c>
      <c r="D164" s="144" t="s">
        <v>10</v>
      </c>
      <c r="E164" s="145">
        <v>124.2</v>
      </c>
      <c r="F164" s="146">
        <f t="shared" si="3"/>
        <v>18133.2</v>
      </c>
      <c r="G164" s="147"/>
    </row>
    <row r="165" spans="1:7" ht="31.5" x14ac:dyDescent="0.25">
      <c r="A165" s="20"/>
      <c r="B165" s="54" t="s">
        <v>259</v>
      </c>
      <c r="C165" s="141">
        <f>92-5</f>
        <v>87</v>
      </c>
      <c r="D165" s="144" t="s">
        <v>10</v>
      </c>
      <c r="E165" s="145">
        <v>1602.9</v>
      </c>
      <c r="F165" s="146">
        <f t="shared" si="3"/>
        <v>139452.30000000002</v>
      </c>
      <c r="G165" s="147"/>
    </row>
    <row r="166" spans="1:7" ht="31.5" x14ac:dyDescent="0.25">
      <c r="A166" s="20"/>
      <c r="B166" s="54" t="s">
        <v>260</v>
      </c>
      <c r="C166" s="143">
        <v>19</v>
      </c>
      <c r="D166" s="144" t="s">
        <v>10</v>
      </c>
      <c r="E166" s="145">
        <v>340.2</v>
      </c>
      <c r="F166" s="146">
        <f t="shared" si="3"/>
        <v>6463.8</v>
      </c>
      <c r="G166" s="147"/>
    </row>
    <row r="167" spans="1:7" ht="31.5" x14ac:dyDescent="0.25">
      <c r="A167" s="20"/>
      <c r="B167" s="54" t="s">
        <v>261</v>
      </c>
      <c r="C167" s="143">
        <v>10</v>
      </c>
      <c r="D167" s="144" t="s">
        <v>10</v>
      </c>
      <c r="E167" s="145">
        <v>1197</v>
      </c>
      <c r="F167" s="146">
        <f t="shared" si="3"/>
        <v>11970</v>
      </c>
      <c r="G167" s="147"/>
    </row>
    <row r="168" spans="1:7" ht="15.75" x14ac:dyDescent="0.25">
      <c r="A168" s="20"/>
      <c r="B168" s="54" t="s">
        <v>263</v>
      </c>
      <c r="C168" s="143">
        <v>149</v>
      </c>
      <c r="D168" s="144" t="s">
        <v>10</v>
      </c>
      <c r="E168" s="145">
        <v>20.7</v>
      </c>
      <c r="F168" s="146">
        <f t="shared" si="3"/>
        <v>3084.2999999999997</v>
      </c>
      <c r="G168" s="147"/>
    </row>
    <row r="169" spans="1:7" ht="31.5" x14ac:dyDescent="0.25">
      <c r="A169" s="20"/>
      <c r="B169" s="54" t="s">
        <v>144</v>
      </c>
      <c r="C169" s="172">
        <f>15-7</f>
        <v>8</v>
      </c>
      <c r="D169" s="144" t="s">
        <v>10</v>
      </c>
      <c r="E169" s="145">
        <v>862.2</v>
      </c>
      <c r="F169" s="146">
        <f t="shared" si="3"/>
        <v>6897.6</v>
      </c>
      <c r="G169" s="147"/>
    </row>
    <row r="170" spans="1:7" ht="15.75" x14ac:dyDescent="0.25">
      <c r="A170" s="20"/>
      <c r="B170" s="54" t="s">
        <v>264</v>
      </c>
      <c r="C170" s="143">
        <v>29</v>
      </c>
      <c r="D170" s="144" t="s">
        <v>10</v>
      </c>
      <c r="E170" s="145">
        <v>300</v>
      </c>
      <c r="F170" s="146">
        <f t="shared" si="3"/>
        <v>8700</v>
      </c>
      <c r="G170" s="147"/>
    </row>
    <row r="171" spans="1:7" ht="15.75" x14ac:dyDescent="0.25">
      <c r="A171" s="20"/>
      <c r="B171" s="54" t="s">
        <v>265</v>
      </c>
      <c r="C171" s="143">
        <v>86.9</v>
      </c>
      <c r="D171" s="144" t="s">
        <v>17</v>
      </c>
      <c r="E171" s="145">
        <v>107.1</v>
      </c>
      <c r="F171" s="146">
        <f t="shared" si="3"/>
        <v>9306.99</v>
      </c>
      <c r="G171" s="147"/>
    </row>
    <row r="172" spans="1:7" ht="31.5" x14ac:dyDescent="0.25">
      <c r="A172" s="20"/>
      <c r="B172" s="54" t="s">
        <v>266</v>
      </c>
      <c r="C172" s="141">
        <f>276-50</f>
        <v>226</v>
      </c>
      <c r="D172" s="144" t="s">
        <v>10</v>
      </c>
      <c r="E172" s="145">
        <v>82.8</v>
      </c>
      <c r="F172" s="146">
        <f t="shared" si="3"/>
        <v>18712.8</v>
      </c>
      <c r="G172" s="147"/>
    </row>
    <row r="173" spans="1:7" ht="15.75" x14ac:dyDescent="0.25">
      <c r="A173" s="20"/>
      <c r="B173" s="54" t="s">
        <v>267</v>
      </c>
      <c r="C173" s="143">
        <v>25</v>
      </c>
      <c r="D173" s="144" t="s">
        <v>10</v>
      </c>
      <c r="E173" s="145">
        <v>80</v>
      </c>
      <c r="F173" s="146">
        <f t="shared" si="3"/>
        <v>2000</v>
      </c>
      <c r="G173" s="147"/>
    </row>
    <row r="174" spans="1:7" ht="15.75" x14ac:dyDescent="0.25">
      <c r="A174" s="20"/>
      <c r="B174" s="54" t="s">
        <v>268</v>
      </c>
      <c r="C174" s="143">
        <v>69</v>
      </c>
      <c r="D174" s="144" t="s">
        <v>10</v>
      </c>
      <c r="E174" s="145">
        <v>110</v>
      </c>
      <c r="F174" s="146">
        <f t="shared" si="3"/>
        <v>7590</v>
      </c>
      <c r="G174" s="147"/>
    </row>
    <row r="175" spans="1:7" ht="15.75" x14ac:dyDescent="0.25">
      <c r="A175" s="20"/>
      <c r="B175" s="54" t="s">
        <v>269</v>
      </c>
      <c r="C175" s="143">
        <v>614.1</v>
      </c>
      <c r="D175" s="144" t="s">
        <v>47</v>
      </c>
      <c r="E175" s="145">
        <v>180</v>
      </c>
      <c r="F175" s="146"/>
      <c r="G175" s="147"/>
    </row>
    <row r="176" spans="1:7" ht="38.25" x14ac:dyDescent="0.25">
      <c r="A176" s="69" t="s">
        <v>226</v>
      </c>
      <c r="B176" s="70"/>
      <c r="C176" s="71"/>
      <c r="D176" s="70"/>
      <c r="E176" s="72"/>
      <c r="F176" s="152">
        <v>0</v>
      </c>
      <c r="G176" s="147"/>
    </row>
    <row r="177" spans="1:7" ht="36" x14ac:dyDescent="0.25">
      <c r="A177" s="73" t="s">
        <v>1434</v>
      </c>
      <c r="B177" s="74" t="s">
        <v>1435</v>
      </c>
      <c r="C177" s="75">
        <v>8</v>
      </c>
      <c r="D177" s="76" t="s">
        <v>10</v>
      </c>
      <c r="E177" s="76">
        <v>422.33</v>
      </c>
      <c r="F177" s="152">
        <v>3378.64</v>
      </c>
      <c r="G177" s="147"/>
    </row>
    <row r="178" spans="1:7" ht="36" x14ac:dyDescent="0.25">
      <c r="A178" s="73" t="s">
        <v>1436</v>
      </c>
      <c r="B178" s="74" t="s">
        <v>1437</v>
      </c>
      <c r="C178" s="75">
        <v>6</v>
      </c>
      <c r="D178" s="76" t="s">
        <v>10</v>
      </c>
      <c r="E178" s="77">
        <v>1761.33</v>
      </c>
      <c r="F178" s="152">
        <v>10567.98</v>
      </c>
      <c r="G178" s="147"/>
    </row>
    <row r="179" spans="1:7" ht="36" x14ac:dyDescent="0.25">
      <c r="A179" s="73" t="s">
        <v>1438</v>
      </c>
      <c r="B179" s="74" t="s">
        <v>1439</v>
      </c>
      <c r="C179" s="75">
        <v>16</v>
      </c>
      <c r="D179" s="76" t="s">
        <v>10</v>
      </c>
      <c r="E179" s="77">
        <v>5391.41</v>
      </c>
      <c r="F179" s="152">
        <v>86262.56</v>
      </c>
      <c r="G179" s="147"/>
    </row>
    <row r="180" spans="1:7" ht="36" x14ac:dyDescent="0.25">
      <c r="A180" s="73" t="s">
        <v>1440</v>
      </c>
      <c r="B180" s="74" t="s">
        <v>1441</v>
      </c>
      <c r="C180" s="75">
        <v>2</v>
      </c>
      <c r="D180" s="76" t="s">
        <v>10</v>
      </c>
      <c r="E180" s="77">
        <v>7440</v>
      </c>
      <c r="F180" s="152">
        <v>14880</v>
      </c>
      <c r="G180" s="147"/>
    </row>
    <row r="181" spans="1:7" ht="36" x14ac:dyDescent="0.25">
      <c r="A181" s="73" t="s">
        <v>1442</v>
      </c>
      <c r="B181" s="74" t="s">
        <v>1443</v>
      </c>
      <c r="C181" s="75">
        <v>8</v>
      </c>
      <c r="D181" s="76" t="s">
        <v>10</v>
      </c>
      <c r="E181" s="77">
        <v>3476.63</v>
      </c>
      <c r="F181" s="152">
        <v>27813.040000000001</v>
      </c>
      <c r="G181" s="147"/>
    </row>
    <row r="182" spans="1:7" ht="36" x14ac:dyDescent="0.25">
      <c r="A182" s="73" t="s">
        <v>1444</v>
      </c>
      <c r="B182" s="74" t="s">
        <v>1445</v>
      </c>
      <c r="C182" s="75">
        <v>8</v>
      </c>
      <c r="D182" s="76" t="s">
        <v>10</v>
      </c>
      <c r="E182" s="77">
        <v>5391.41</v>
      </c>
      <c r="F182" s="152">
        <v>43131.28</v>
      </c>
      <c r="G182" s="147"/>
    </row>
    <row r="183" spans="1:7" ht="36" x14ac:dyDescent="0.25">
      <c r="A183" s="73" t="s">
        <v>1446</v>
      </c>
      <c r="B183" s="74" t="s">
        <v>1447</v>
      </c>
      <c r="C183" s="75">
        <v>8</v>
      </c>
      <c r="D183" s="76" t="s">
        <v>10</v>
      </c>
      <c r="E183" s="77">
        <v>2465.38</v>
      </c>
      <c r="F183" s="152">
        <v>19723.04</v>
      </c>
      <c r="G183" s="147"/>
    </row>
    <row r="184" spans="1:7" ht="36" x14ac:dyDescent="0.25">
      <c r="A184" s="73" t="s">
        <v>1448</v>
      </c>
      <c r="B184" s="74" t="s">
        <v>1449</v>
      </c>
      <c r="C184" s="75">
        <v>4</v>
      </c>
      <c r="D184" s="76" t="s">
        <v>10</v>
      </c>
      <c r="E184" s="77">
        <v>5531.35</v>
      </c>
      <c r="F184" s="152">
        <v>22125.4</v>
      </c>
      <c r="G184" s="147"/>
    </row>
    <row r="185" spans="1:7" ht="36" x14ac:dyDescent="0.25">
      <c r="A185" s="73" t="s">
        <v>1450</v>
      </c>
      <c r="B185" s="74" t="s">
        <v>1451</v>
      </c>
      <c r="C185" s="75">
        <v>4</v>
      </c>
      <c r="D185" s="76" t="s">
        <v>10</v>
      </c>
      <c r="E185" s="77">
        <v>1409</v>
      </c>
      <c r="F185" s="152">
        <v>5636</v>
      </c>
      <c r="G185" s="147"/>
    </row>
    <row r="186" spans="1:7" ht="36" x14ac:dyDescent="0.25">
      <c r="A186" s="78" t="s">
        <v>1452</v>
      </c>
      <c r="B186" s="79" t="s">
        <v>1453</v>
      </c>
      <c r="C186" s="104">
        <f>69-10</f>
        <v>59</v>
      </c>
      <c r="D186" s="81" t="s">
        <v>10</v>
      </c>
      <c r="E186" s="81">
        <v>40</v>
      </c>
      <c r="F186" s="152">
        <v>2630.9700000000003</v>
      </c>
      <c r="G186" s="147"/>
    </row>
    <row r="187" spans="1:7" ht="36" x14ac:dyDescent="0.25">
      <c r="A187" s="78" t="s">
        <v>1454</v>
      </c>
      <c r="B187" s="79" t="s">
        <v>1455</v>
      </c>
      <c r="C187" s="80">
        <v>3</v>
      </c>
      <c r="D187" s="81" t="s">
        <v>10</v>
      </c>
      <c r="E187" s="82">
        <v>4237.29</v>
      </c>
      <c r="F187" s="152">
        <v>12711.869999999999</v>
      </c>
      <c r="G187" s="147"/>
    </row>
    <row r="188" spans="1:7" ht="36" x14ac:dyDescent="0.25">
      <c r="A188" s="188" t="s">
        <v>1456</v>
      </c>
      <c r="B188" s="103" t="s">
        <v>1457</v>
      </c>
      <c r="C188" s="104">
        <v>0.28100000000000003</v>
      </c>
      <c r="D188" s="105" t="s">
        <v>79</v>
      </c>
      <c r="E188" s="189">
        <v>46700</v>
      </c>
      <c r="F188" s="148"/>
      <c r="G188" s="147"/>
    </row>
    <row r="189" spans="1:7" ht="36" x14ac:dyDescent="0.25">
      <c r="A189" s="78" t="s">
        <v>1458</v>
      </c>
      <c r="B189" s="79" t="s">
        <v>1459</v>
      </c>
      <c r="C189" s="80">
        <v>1</v>
      </c>
      <c r="D189" s="81" t="s">
        <v>10</v>
      </c>
      <c r="E189" s="82">
        <v>4237.29</v>
      </c>
      <c r="F189" s="152">
        <v>4237.29</v>
      </c>
      <c r="G189" s="147"/>
    </row>
    <row r="190" spans="1:7" ht="36" x14ac:dyDescent="0.25">
      <c r="A190" s="73" t="s">
        <v>1460</v>
      </c>
      <c r="B190" s="74" t="s">
        <v>1461</v>
      </c>
      <c r="C190" s="75">
        <v>1</v>
      </c>
      <c r="D190" s="76" t="s">
        <v>66</v>
      </c>
      <c r="E190" s="77">
        <v>45694</v>
      </c>
      <c r="F190" s="152">
        <v>45694</v>
      </c>
      <c r="G190" s="147"/>
    </row>
    <row r="191" spans="1:7" ht="36" x14ac:dyDescent="0.25">
      <c r="A191" s="78" t="s">
        <v>1462</v>
      </c>
      <c r="B191" s="79" t="s">
        <v>1463</v>
      </c>
      <c r="C191" s="80">
        <v>46</v>
      </c>
      <c r="D191" s="81" t="s">
        <v>10</v>
      </c>
      <c r="E191" s="81">
        <v>295.42</v>
      </c>
      <c r="F191" s="152">
        <v>13589.320000000002</v>
      </c>
      <c r="G191" s="147"/>
    </row>
    <row r="192" spans="1:7" ht="36" x14ac:dyDescent="0.25">
      <c r="A192" s="78" t="s">
        <v>1464</v>
      </c>
      <c r="B192" s="79" t="s">
        <v>1465</v>
      </c>
      <c r="C192" s="80">
        <v>10</v>
      </c>
      <c r="D192" s="81" t="s">
        <v>10</v>
      </c>
      <c r="E192" s="81">
        <v>738.47</v>
      </c>
      <c r="F192" s="152">
        <v>7384.7000000000007</v>
      </c>
      <c r="G192" s="147"/>
    </row>
    <row r="193" spans="1:7" ht="36" x14ac:dyDescent="0.25">
      <c r="A193" s="78" t="s">
        <v>1466</v>
      </c>
      <c r="B193" s="79" t="s">
        <v>1467</v>
      </c>
      <c r="C193" s="80">
        <v>4</v>
      </c>
      <c r="D193" s="81" t="s">
        <v>10</v>
      </c>
      <c r="E193" s="82">
        <v>2215.25</v>
      </c>
      <c r="F193" s="152">
        <v>8861</v>
      </c>
      <c r="G193" s="147"/>
    </row>
    <row r="194" spans="1:7" ht="36" x14ac:dyDescent="0.25">
      <c r="A194" s="78" t="s">
        <v>1468</v>
      </c>
      <c r="B194" s="79" t="s">
        <v>1469</v>
      </c>
      <c r="C194" s="80">
        <v>2</v>
      </c>
      <c r="D194" s="81" t="s">
        <v>10</v>
      </c>
      <c r="E194" s="82">
        <v>2215.25</v>
      </c>
      <c r="F194" s="152">
        <v>4430.5</v>
      </c>
      <c r="G194" s="147"/>
    </row>
    <row r="195" spans="1:7" ht="36" x14ac:dyDescent="0.25">
      <c r="A195" s="188" t="s">
        <v>1470</v>
      </c>
      <c r="B195" s="103" t="s">
        <v>1471</v>
      </c>
      <c r="C195" s="104">
        <v>2</v>
      </c>
      <c r="D195" s="105" t="s">
        <v>10</v>
      </c>
      <c r="E195" s="105">
        <v>958.47</v>
      </c>
      <c r="F195" s="148"/>
      <c r="G195" s="147"/>
    </row>
    <row r="196" spans="1:7" ht="36" x14ac:dyDescent="0.25">
      <c r="A196" s="78" t="s">
        <v>1472</v>
      </c>
      <c r="B196" s="79" t="s">
        <v>1473</v>
      </c>
      <c r="C196" s="80">
        <v>5</v>
      </c>
      <c r="D196" s="81" t="s">
        <v>10</v>
      </c>
      <c r="E196" s="82">
        <v>3700</v>
      </c>
      <c r="F196" s="152">
        <f>E196*C196</f>
        <v>18500</v>
      </c>
      <c r="G196" s="147"/>
    </row>
    <row r="197" spans="1:7" ht="36" x14ac:dyDescent="0.25">
      <c r="A197" s="78" t="s">
        <v>1474</v>
      </c>
      <c r="B197" s="79" t="s">
        <v>1475</v>
      </c>
      <c r="C197" s="80">
        <v>2</v>
      </c>
      <c r="D197" s="81" t="s">
        <v>10</v>
      </c>
      <c r="E197" s="82">
        <v>1500</v>
      </c>
      <c r="F197" s="152">
        <f>E197*C197</f>
        <v>3000</v>
      </c>
      <c r="G197" s="147"/>
    </row>
    <row r="198" spans="1:7" ht="36" x14ac:dyDescent="0.25">
      <c r="A198" s="78" t="s">
        <v>1476</v>
      </c>
      <c r="B198" s="79" t="s">
        <v>1477</v>
      </c>
      <c r="C198" s="80">
        <v>2.8000000000000001E-2</v>
      </c>
      <c r="D198" s="81" t="s">
        <v>79</v>
      </c>
      <c r="E198" s="82">
        <v>49245</v>
      </c>
      <c r="F198" s="152">
        <v>1378.8600000000001</v>
      </c>
      <c r="G198" s="147"/>
    </row>
    <row r="199" spans="1:7" ht="36" x14ac:dyDescent="0.25">
      <c r="A199" s="78" t="s">
        <v>1478</v>
      </c>
      <c r="B199" s="79" t="s">
        <v>1479</v>
      </c>
      <c r="C199" s="80">
        <v>0.224</v>
      </c>
      <c r="D199" s="81" t="s">
        <v>13</v>
      </c>
      <c r="E199" s="81">
        <v>4.46</v>
      </c>
      <c r="F199" s="152">
        <v>0.99904000000000004</v>
      </c>
      <c r="G199" s="147"/>
    </row>
    <row r="200" spans="1:7" ht="36" x14ac:dyDescent="0.25">
      <c r="A200" s="188" t="s">
        <v>1481</v>
      </c>
      <c r="B200" s="103" t="s">
        <v>1482</v>
      </c>
      <c r="C200" s="104">
        <v>0.56000000000000005</v>
      </c>
      <c r="D200" s="105" t="s">
        <v>79</v>
      </c>
      <c r="E200" s="189">
        <v>69333.289999999994</v>
      </c>
      <c r="F200" s="148"/>
      <c r="G200" s="147"/>
    </row>
    <row r="201" spans="1:7" ht="36" x14ac:dyDescent="0.25">
      <c r="A201" s="188" t="s">
        <v>1483</v>
      </c>
      <c r="B201" s="103" t="s">
        <v>1484</v>
      </c>
      <c r="C201" s="104">
        <v>1.32</v>
      </c>
      <c r="D201" s="105" t="s">
        <v>79</v>
      </c>
      <c r="E201" s="189">
        <v>73826.67</v>
      </c>
      <c r="F201" s="148"/>
      <c r="G201" s="147"/>
    </row>
    <row r="202" spans="1:7" ht="36" x14ac:dyDescent="0.25">
      <c r="A202" s="188" t="s">
        <v>1485</v>
      </c>
      <c r="B202" s="103" t="s">
        <v>1486</v>
      </c>
      <c r="C202" s="104">
        <v>2.4E-2</v>
      </c>
      <c r="D202" s="105" t="s">
        <v>79</v>
      </c>
      <c r="E202" s="189">
        <v>73427.08</v>
      </c>
      <c r="F202" s="148"/>
      <c r="G202" s="147"/>
    </row>
    <row r="203" spans="1:7" ht="36" x14ac:dyDescent="0.25">
      <c r="A203" s="188" t="s">
        <v>1487</v>
      </c>
      <c r="B203" s="103" t="s">
        <v>1488</v>
      </c>
      <c r="C203" s="104">
        <v>2.0619999999999998</v>
      </c>
      <c r="D203" s="105" t="s">
        <v>79</v>
      </c>
      <c r="E203" s="189">
        <v>47266.68</v>
      </c>
      <c r="F203" s="148"/>
      <c r="G203" s="147"/>
    </row>
    <row r="204" spans="1:7" ht="36" x14ac:dyDescent="0.25">
      <c r="A204" s="188" t="s">
        <v>1489</v>
      </c>
      <c r="B204" s="103" t="s">
        <v>1490</v>
      </c>
      <c r="C204" s="104">
        <v>0.81100000000000005</v>
      </c>
      <c r="D204" s="105" t="s">
        <v>79</v>
      </c>
      <c r="E204" s="189">
        <v>63066.58</v>
      </c>
      <c r="F204" s="148"/>
      <c r="G204" s="147"/>
    </row>
    <row r="205" spans="1:7" ht="36" x14ac:dyDescent="0.25">
      <c r="A205" s="188" t="s">
        <v>1491</v>
      </c>
      <c r="B205" s="103" t="s">
        <v>1492</v>
      </c>
      <c r="C205" s="104">
        <v>1.2999999999999999E-2</v>
      </c>
      <c r="D205" s="105" t="s">
        <v>79</v>
      </c>
      <c r="E205" s="189">
        <v>33889.83</v>
      </c>
      <c r="F205" s="148"/>
      <c r="G205" s="147"/>
    </row>
    <row r="206" spans="1:7" ht="36" x14ac:dyDescent="0.25">
      <c r="A206" s="188" t="s">
        <v>1493</v>
      </c>
      <c r="B206" s="103" t="s">
        <v>1494</v>
      </c>
      <c r="C206" s="104">
        <v>0.97</v>
      </c>
      <c r="D206" s="105" t="s">
        <v>79</v>
      </c>
      <c r="E206" s="189">
        <v>58666.67</v>
      </c>
      <c r="F206" s="148"/>
      <c r="G206" s="147"/>
    </row>
    <row r="207" spans="1:7" ht="36" x14ac:dyDescent="0.25">
      <c r="A207" s="188" t="s">
        <v>1495</v>
      </c>
      <c r="B207" s="103" t="s">
        <v>1496</v>
      </c>
      <c r="C207" s="104">
        <v>0.504</v>
      </c>
      <c r="D207" s="105" t="s">
        <v>79</v>
      </c>
      <c r="E207" s="189">
        <v>47766.67</v>
      </c>
      <c r="F207" s="148"/>
      <c r="G207" s="147"/>
    </row>
    <row r="208" spans="1:7" ht="36" x14ac:dyDescent="0.25">
      <c r="A208" s="188" t="s">
        <v>1497</v>
      </c>
      <c r="B208" s="103" t="s">
        <v>1498</v>
      </c>
      <c r="C208" s="104">
        <v>4.7409999999999997</v>
      </c>
      <c r="D208" s="105" t="s">
        <v>79</v>
      </c>
      <c r="E208" s="189">
        <v>44254.239999999998</v>
      </c>
      <c r="F208" s="148"/>
      <c r="G208" s="147"/>
    </row>
    <row r="209" spans="1:7" ht="36" x14ac:dyDescent="0.25">
      <c r="A209" s="188" t="s">
        <v>1499</v>
      </c>
      <c r="B209" s="103" t="s">
        <v>1500</v>
      </c>
      <c r="C209" s="104">
        <v>0.77700000000000002</v>
      </c>
      <c r="D209" s="105" t="s">
        <v>79</v>
      </c>
      <c r="E209" s="189">
        <v>52155.07</v>
      </c>
      <c r="F209" s="148"/>
      <c r="G209" s="147"/>
    </row>
    <row r="210" spans="1:7" ht="36" x14ac:dyDescent="0.25">
      <c r="A210" s="188" t="s">
        <v>1501</v>
      </c>
      <c r="B210" s="103" t="s">
        <v>1502</v>
      </c>
      <c r="C210" s="104">
        <v>1.2090000000000001</v>
      </c>
      <c r="D210" s="105" t="s">
        <v>79</v>
      </c>
      <c r="E210" s="189">
        <v>49986</v>
      </c>
      <c r="F210" s="148"/>
      <c r="G210" s="147"/>
    </row>
    <row r="211" spans="1:7" ht="36" x14ac:dyDescent="0.25">
      <c r="A211" s="78" t="s">
        <v>1503</v>
      </c>
      <c r="B211" s="79" t="s">
        <v>204</v>
      </c>
      <c r="C211" s="80">
        <v>1</v>
      </c>
      <c r="D211" s="81" t="s">
        <v>10</v>
      </c>
      <c r="E211" s="82">
        <v>1345</v>
      </c>
      <c r="F211" s="152">
        <v>1345</v>
      </c>
      <c r="G211" s="147"/>
    </row>
    <row r="212" spans="1:7" ht="36" x14ac:dyDescent="0.25">
      <c r="A212" s="188" t="s">
        <v>1504</v>
      </c>
      <c r="B212" s="103" t="s">
        <v>1505</v>
      </c>
      <c r="C212" s="104">
        <v>7.3999999999999996E-2</v>
      </c>
      <c r="D212" s="105" t="s">
        <v>79</v>
      </c>
      <c r="E212" s="189">
        <v>35957.629999999997</v>
      </c>
      <c r="F212" s="148"/>
      <c r="G212" s="147"/>
    </row>
    <row r="213" spans="1:7" ht="38.25" x14ac:dyDescent="0.25">
      <c r="A213" s="69" t="s">
        <v>215</v>
      </c>
      <c r="B213" s="70"/>
      <c r="C213" s="71"/>
      <c r="D213" s="70"/>
      <c r="E213" s="72"/>
      <c r="F213" s="152">
        <v>0</v>
      </c>
      <c r="G213" s="147"/>
    </row>
    <row r="214" spans="1:7" ht="36" x14ac:dyDescent="0.25">
      <c r="A214" s="73" t="s">
        <v>1506</v>
      </c>
      <c r="B214" s="74" t="s">
        <v>1507</v>
      </c>
      <c r="C214" s="75">
        <v>0.442</v>
      </c>
      <c r="D214" s="76" t="s">
        <v>79</v>
      </c>
      <c r="E214" s="77">
        <v>40130</v>
      </c>
      <c r="F214" s="152">
        <v>17737.46</v>
      </c>
      <c r="G214" s="147"/>
    </row>
    <row r="215" spans="1:7" ht="36" x14ac:dyDescent="0.25">
      <c r="A215" s="78" t="s">
        <v>1508</v>
      </c>
      <c r="B215" s="79" t="s">
        <v>1509</v>
      </c>
      <c r="C215" s="80">
        <v>207</v>
      </c>
      <c r="D215" s="81" t="s">
        <v>17</v>
      </c>
      <c r="E215" s="81">
        <v>37.1</v>
      </c>
      <c r="F215" s="152">
        <v>7679.7000000000007</v>
      </c>
      <c r="G215" s="147"/>
    </row>
    <row r="216" spans="1:7" ht="36" x14ac:dyDescent="0.25">
      <c r="A216" s="78" t="s">
        <v>1510</v>
      </c>
      <c r="B216" s="79" t="s">
        <v>1511</v>
      </c>
      <c r="C216" s="80">
        <v>4</v>
      </c>
      <c r="D216" s="81" t="s">
        <v>10</v>
      </c>
      <c r="E216" s="82">
        <v>4926.67</v>
      </c>
      <c r="F216" s="152">
        <v>19706.68</v>
      </c>
      <c r="G216" s="147"/>
    </row>
    <row r="217" spans="1:7" ht="36" x14ac:dyDescent="0.25">
      <c r="A217" s="78" t="s">
        <v>1512</v>
      </c>
      <c r="B217" s="79" t="s">
        <v>1513</v>
      </c>
      <c r="C217" s="80">
        <v>1</v>
      </c>
      <c r="D217" s="81" t="s">
        <v>10</v>
      </c>
      <c r="E217" s="82">
        <v>5200</v>
      </c>
      <c r="F217" s="152">
        <v>5200</v>
      </c>
      <c r="G217" s="147"/>
    </row>
    <row r="218" spans="1:7" ht="36" x14ac:dyDescent="0.25">
      <c r="A218" s="78" t="s">
        <v>1514</v>
      </c>
      <c r="B218" s="79" t="s">
        <v>1515</v>
      </c>
      <c r="C218" s="80">
        <v>2</v>
      </c>
      <c r="D218" s="81" t="s">
        <v>10</v>
      </c>
      <c r="E218" s="82">
        <v>6885</v>
      </c>
      <c r="F218" s="152">
        <v>13770</v>
      </c>
      <c r="G218" s="147"/>
    </row>
    <row r="219" spans="1:7" ht="36" x14ac:dyDescent="0.25">
      <c r="A219" s="78" t="s">
        <v>1516</v>
      </c>
      <c r="B219" s="79" t="s">
        <v>1517</v>
      </c>
      <c r="C219" s="80">
        <v>1</v>
      </c>
      <c r="D219" s="81" t="s">
        <v>10</v>
      </c>
      <c r="E219" s="82">
        <v>5450</v>
      </c>
      <c r="F219" s="152">
        <v>5450</v>
      </c>
      <c r="G219" s="147"/>
    </row>
    <row r="220" spans="1:7" ht="36" x14ac:dyDescent="0.25">
      <c r="A220" s="78" t="s">
        <v>1518</v>
      </c>
      <c r="B220" s="79" t="s">
        <v>1519</v>
      </c>
      <c r="C220" s="80">
        <v>1</v>
      </c>
      <c r="D220" s="81" t="s">
        <v>10</v>
      </c>
      <c r="E220" s="82">
        <v>2715</v>
      </c>
      <c r="F220" s="152">
        <v>2715</v>
      </c>
      <c r="G220" s="147"/>
    </row>
    <row r="221" spans="1:7" ht="36" x14ac:dyDescent="0.25">
      <c r="A221" s="78" t="s">
        <v>1520</v>
      </c>
      <c r="B221" s="79" t="s">
        <v>1521</v>
      </c>
      <c r="C221" s="80">
        <v>2</v>
      </c>
      <c r="D221" s="81" t="s">
        <v>10</v>
      </c>
      <c r="E221" s="81">
        <v>350</v>
      </c>
      <c r="F221" s="152">
        <v>700</v>
      </c>
      <c r="G221" s="147"/>
    </row>
    <row r="222" spans="1:7" ht="36" x14ac:dyDescent="0.25">
      <c r="A222" s="78" t="s">
        <v>1522</v>
      </c>
      <c r="B222" s="79" t="s">
        <v>1523</v>
      </c>
      <c r="C222" s="80">
        <v>36</v>
      </c>
      <c r="D222" s="81" t="s">
        <v>53</v>
      </c>
      <c r="E222" s="81">
        <v>713</v>
      </c>
      <c r="F222" s="152">
        <v>25668</v>
      </c>
      <c r="G222" s="147"/>
    </row>
    <row r="223" spans="1:7" ht="36" x14ac:dyDescent="0.25">
      <c r="A223" s="78" t="s">
        <v>1524</v>
      </c>
      <c r="B223" s="79" t="s">
        <v>1525</v>
      </c>
      <c r="C223" s="104">
        <f>28-5</f>
        <v>23</v>
      </c>
      <c r="D223" s="81" t="s">
        <v>53</v>
      </c>
      <c r="E223" s="81">
        <v>713</v>
      </c>
      <c r="F223" s="152">
        <v>19964</v>
      </c>
      <c r="G223" s="147"/>
    </row>
    <row r="224" spans="1:7" ht="36" x14ac:dyDescent="0.25">
      <c r="A224" s="78" t="s">
        <v>1526</v>
      </c>
      <c r="B224" s="79" t="s">
        <v>1527</v>
      </c>
      <c r="C224" s="80">
        <v>77</v>
      </c>
      <c r="D224" s="81" t="s">
        <v>53</v>
      </c>
      <c r="E224" s="81">
        <v>713</v>
      </c>
      <c r="F224" s="152">
        <v>54901</v>
      </c>
      <c r="G224" s="147"/>
    </row>
    <row r="225" spans="1:7" ht="36" x14ac:dyDescent="0.25">
      <c r="A225" s="78" t="s">
        <v>1528</v>
      </c>
      <c r="B225" s="79" t="s">
        <v>1529</v>
      </c>
      <c r="C225" s="80">
        <v>27</v>
      </c>
      <c r="D225" s="81" t="s">
        <v>53</v>
      </c>
      <c r="E225" s="81">
        <v>713</v>
      </c>
      <c r="F225" s="152">
        <v>19251</v>
      </c>
      <c r="G225" s="147"/>
    </row>
    <row r="226" spans="1:7" ht="36" x14ac:dyDescent="0.25">
      <c r="A226" s="78" t="s">
        <v>1530</v>
      </c>
      <c r="B226" s="79" t="s">
        <v>1531</v>
      </c>
      <c r="C226" s="80">
        <v>11.5</v>
      </c>
      <c r="D226" s="81" t="s">
        <v>47</v>
      </c>
      <c r="E226" s="81">
        <v>60.24</v>
      </c>
      <c r="F226" s="152">
        <v>692.76</v>
      </c>
      <c r="G226" s="147"/>
    </row>
    <row r="227" spans="1:7" ht="36" x14ac:dyDescent="0.25">
      <c r="A227" s="73" t="s">
        <v>1532</v>
      </c>
      <c r="B227" s="74" t="s">
        <v>1533</v>
      </c>
      <c r="C227" s="75">
        <v>18</v>
      </c>
      <c r="D227" s="76" t="s">
        <v>10</v>
      </c>
      <c r="E227" s="77">
        <v>3421.22</v>
      </c>
      <c r="F227" s="152">
        <v>61581.96</v>
      </c>
      <c r="G227" s="147"/>
    </row>
    <row r="228" spans="1:7" ht="36" x14ac:dyDescent="0.25">
      <c r="A228" s="73" t="s">
        <v>1534</v>
      </c>
      <c r="B228" s="74" t="s">
        <v>1535</v>
      </c>
      <c r="C228" s="75">
        <v>2</v>
      </c>
      <c r="D228" s="76" t="s">
        <v>10</v>
      </c>
      <c r="E228" s="76">
        <v>145</v>
      </c>
      <c r="F228" s="152">
        <v>290</v>
      </c>
      <c r="G228" s="147"/>
    </row>
    <row r="229" spans="1:7" ht="36" x14ac:dyDescent="0.25">
      <c r="A229" s="73" t="s">
        <v>1536</v>
      </c>
      <c r="B229" s="74" t="s">
        <v>1537</v>
      </c>
      <c r="C229" s="75">
        <v>1</v>
      </c>
      <c r="D229" s="76" t="s">
        <v>10</v>
      </c>
      <c r="E229" s="76">
        <v>168.67</v>
      </c>
      <c r="F229" s="152">
        <v>168.67</v>
      </c>
      <c r="G229" s="147"/>
    </row>
    <row r="230" spans="1:7" ht="36" x14ac:dyDescent="0.25">
      <c r="A230" s="73" t="s">
        <v>1538</v>
      </c>
      <c r="B230" s="74" t="s">
        <v>1539</v>
      </c>
      <c r="C230" s="75">
        <v>1</v>
      </c>
      <c r="D230" s="76" t="s">
        <v>10</v>
      </c>
      <c r="E230" s="76">
        <v>237.67</v>
      </c>
      <c r="F230" s="152">
        <v>237.67</v>
      </c>
      <c r="G230" s="147"/>
    </row>
    <row r="231" spans="1:7" ht="36" x14ac:dyDescent="0.25">
      <c r="A231" s="73" t="s">
        <v>1540</v>
      </c>
      <c r="B231" s="74" t="s">
        <v>1541</v>
      </c>
      <c r="C231" s="75">
        <v>1</v>
      </c>
      <c r="D231" s="76" t="s">
        <v>10</v>
      </c>
      <c r="E231" s="76">
        <v>723.67</v>
      </c>
      <c r="F231" s="152">
        <v>723.67</v>
      </c>
      <c r="G231" s="147"/>
    </row>
    <row r="232" spans="1:7" ht="36" x14ac:dyDescent="0.25">
      <c r="A232" s="73" t="s">
        <v>1542</v>
      </c>
      <c r="B232" s="74" t="s">
        <v>1543</v>
      </c>
      <c r="C232" s="75">
        <v>12</v>
      </c>
      <c r="D232" s="76" t="s">
        <v>10</v>
      </c>
      <c r="E232" s="76">
        <v>354</v>
      </c>
      <c r="F232" s="152">
        <v>4248</v>
      </c>
      <c r="G232" s="147"/>
    </row>
    <row r="233" spans="1:7" ht="36" x14ac:dyDescent="0.25">
      <c r="A233" s="73" t="s">
        <v>1544</v>
      </c>
      <c r="B233" s="74" t="s">
        <v>1545</v>
      </c>
      <c r="C233" s="75">
        <v>1</v>
      </c>
      <c r="D233" s="76" t="s">
        <v>10</v>
      </c>
      <c r="E233" s="77">
        <v>82042</v>
      </c>
      <c r="F233" s="152">
        <v>82042</v>
      </c>
      <c r="G233" s="147"/>
    </row>
    <row r="234" spans="1:7" ht="38.25" x14ac:dyDescent="0.25">
      <c r="A234" s="73" t="s">
        <v>1546</v>
      </c>
      <c r="B234" s="74" t="s">
        <v>1547</v>
      </c>
      <c r="C234" s="75">
        <v>2</v>
      </c>
      <c r="D234" s="76" t="s">
        <v>66</v>
      </c>
      <c r="E234" s="77">
        <v>51694.92</v>
      </c>
      <c r="F234" s="152">
        <v>103389.84</v>
      </c>
      <c r="G234" s="147"/>
    </row>
    <row r="235" spans="1:7" ht="36" x14ac:dyDescent="0.25">
      <c r="A235" s="73" t="s">
        <v>1548</v>
      </c>
      <c r="B235" s="74" t="s">
        <v>1549</v>
      </c>
      <c r="C235" s="75">
        <v>1</v>
      </c>
      <c r="D235" s="76" t="s">
        <v>10</v>
      </c>
      <c r="E235" s="77">
        <v>21177.67</v>
      </c>
      <c r="F235" s="152">
        <v>21177.67</v>
      </c>
      <c r="G235" s="147"/>
    </row>
    <row r="236" spans="1:7" ht="36" x14ac:dyDescent="0.25">
      <c r="A236" s="73" t="s">
        <v>1550</v>
      </c>
      <c r="B236" s="74" t="s">
        <v>1551</v>
      </c>
      <c r="C236" s="75">
        <v>2</v>
      </c>
      <c r="D236" s="76" t="s">
        <v>10</v>
      </c>
      <c r="E236" s="77">
        <v>15615</v>
      </c>
      <c r="F236" s="152">
        <v>31230</v>
      </c>
      <c r="G236" s="147"/>
    </row>
    <row r="237" spans="1:7" ht="36" x14ac:dyDescent="0.25">
      <c r="A237" s="78" t="s">
        <v>1552</v>
      </c>
      <c r="B237" s="79" t="s">
        <v>1553</v>
      </c>
      <c r="C237" s="80">
        <v>120</v>
      </c>
      <c r="D237" s="81" t="s">
        <v>17</v>
      </c>
      <c r="E237" s="81">
        <v>17.5</v>
      </c>
      <c r="F237" s="152">
        <v>2100</v>
      </c>
      <c r="G237" s="147"/>
    </row>
    <row r="238" spans="1:7" ht="36" x14ac:dyDescent="0.25">
      <c r="A238" s="78" t="s">
        <v>1554</v>
      </c>
      <c r="B238" s="79" t="s">
        <v>1555</v>
      </c>
      <c r="C238" s="80">
        <v>8</v>
      </c>
      <c r="D238" s="81" t="s">
        <v>10</v>
      </c>
      <c r="E238" s="81">
        <v>212</v>
      </c>
      <c r="F238" s="152">
        <v>1696</v>
      </c>
      <c r="G238" s="147"/>
    </row>
    <row r="239" spans="1:7" ht="36" x14ac:dyDescent="0.25">
      <c r="A239" s="78" t="s">
        <v>1556</v>
      </c>
      <c r="B239" s="79" t="s">
        <v>1557</v>
      </c>
      <c r="C239" s="80">
        <v>2</v>
      </c>
      <c r="D239" s="81" t="s">
        <v>10</v>
      </c>
      <c r="E239" s="81">
        <v>145.66999999999999</v>
      </c>
      <c r="F239" s="152">
        <v>291.33999999999997</v>
      </c>
      <c r="G239" s="147"/>
    </row>
    <row r="240" spans="1:7" ht="36" x14ac:dyDescent="0.25">
      <c r="A240" s="78" t="s">
        <v>1558</v>
      </c>
      <c r="B240" s="79" t="s">
        <v>1559</v>
      </c>
      <c r="C240" s="80">
        <v>1</v>
      </c>
      <c r="D240" s="81" t="s">
        <v>10</v>
      </c>
      <c r="E240" s="82">
        <v>1510.33</v>
      </c>
      <c r="F240" s="152">
        <v>1510.33</v>
      </c>
      <c r="G240" s="147"/>
    </row>
    <row r="241" spans="1:7" ht="36" x14ac:dyDescent="0.25">
      <c r="A241" s="73" t="s">
        <v>1561</v>
      </c>
      <c r="B241" s="74" t="s">
        <v>67</v>
      </c>
      <c r="C241" s="75">
        <v>4</v>
      </c>
      <c r="D241" s="76" t="s">
        <v>10</v>
      </c>
      <c r="E241" s="77">
        <v>11034.75</v>
      </c>
      <c r="F241" s="152">
        <v>44139</v>
      </c>
      <c r="G241" s="147"/>
    </row>
    <row r="242" spans="1:7" ht="36" x14ac:dyDescent="0.25">
      <c r="A242" s="188" t="s">
        <v>1562</v>
      </c>
      <c r="B242" s="103" t="s">
        <v>1563</v>
      </c>
      <c r="C242" s="104">
        <v>540</v>
      </c>
      <c r="D242" s="105" t="s">
        <v>47</v>
      </c>
      <c r="E242" s="105">
        <v>19.329999999999998</v>
      </c>
      <c r="F242" s="148"/>
      <c r="G242" s="147"/>
    </row>
    <row r="243" spans="1:7" ht="38.25" x14ac:dyDescent="0.25">
      <c r="A243" s="78" t="s">
        <v>1564</v>
      </c>
      <c r="B243" s="79" t="s">
        <v>1565</v>
      </c>
      <c r="C243" s="80">
        <v>2</v>
      </c>
      <c r="D243" s="81" t="s">
        <v>10</v>
      </c>
      <c r="E243" s="81">
        <v>50.5</v>
      </c>
      <c r="F243" s="152">
        <v>101</v>
      </c>
      <c r="G243" s="147"/>
    </row>
    <row r="244" spans="1:7" ht="36" x14ac:dyDescent="0.25">
      <c r="A244" s="78" t="s">
        <v>1566</v>
      </c>
      <c r="B244" s="79" t="s">
        <v>1567</v>
      </c>
      <c r="C244" s="80">
        <v>79</v>
      </c>
      <c r="D244" s="81" t="s">
        <v>1480</v>
      </c>
      <c r="E244" s="81">
        <v>22.54</v>
      </c>
      <c r="F244" s="152">
        <v>1780.6599999999999</v>
      </c>
      <c r="G244" s="147"/>
    </row>
    <row r="245" spans="1:7" ht="36" x14ac:dyDescent="0.25">
      <c r="A245" s="78" t="s">
        <v>1568</v>
      </c>
      <c r="B245" s="79" t="s">
        <v>1569</v>
      </c>
      <c r="C245" s="80">
        <v>15</v>
      </c>
      <c r="D245" s="81" t="s">
        <v>47</v>
      </c>
      <c r="E245" s="81">
        <v>408.18</v>
      </c>
      <c r="F245" s="152">
        <v>6122.7</v>
      </c>
      <c r="G245" s="147"/>
    </row>
    <row r="246" spans="1:7" ht="36" x14ac:dyDescent="0.25">
      <c r="A246" s="78" t="s">
        <v>1570</v>
      </c>
      <c r="B246" s="79" t="s">
        <v>1571</v>
      </c>
      <c r="C246" s="80">
        <v>11</v>
      </c>
      <c r="D246" s="81" t="s">
        <v>47</v>
      </c>
      <c r="E246" s="81">
        <v>408.18</v>
      </c>
      <c r="F246" s="152">
        <v>4489.9800000000005</v>
      </c>
      <c r="G246" s="147"/>
    </row>
    <row r="247" spans="1:7" ht="36" x14ac:dyDescent="0.25">
      <c r="A247" s="78" t="s">
        <v>1572</v>
      </c>
      <c r="B247" s="79" t="s">
        <v>1573</v>
      </c>
      <c r="C247" s="80">
        <v>18.5</v>
      </c>
      <c r="D247" s="81" t="s">
        <v>47</v>
      </c>
      <c r="E247" s="81">
        <v>408.18</v>
      </c>
      <c r="F247" s="152">
        <v>7551.33</v>
      </c>
      <c r="G247" s="147"/>
    </row>
    <row r="248" spans="1:7" ht="38.25" x14ac:dyDescent="0.25">
      <c r="A248" s="188" t="s">
        <v>1574</v>
      </c>
      <c r="B248" s="103" t="s">
        <v>1575</v>
      </c>
      <c r="C248" s="104">
        <v>1000</v>
      </c>
      <c r="D248" s="105" t="s">
        <v>47</v>
      </c>
      <c r="E248" s="105">
        <v>19.329999999999998</v>
      </c>
      <c r="F248" s="148"/>
      <c r="G248" s="147"/>
    </row>
    <row r="249" spans="1:7" ht="36" x14ac:dyDescent="0.25">
      <c r="A249" s="73" t="s">
        <v>1576</v>
      </c>
      <c r="B249" s="74" t="s">
        <v>1577</v>
      </c>
      <c r="C249" s="75">
        <v>4</v>
      </c>
      <c r="D249" s="76" t="s">
        <v>10</v>
      </c>
      <c r="E249" s="77">
        <v>4991.91</v>
      </c>
      <c r="F249" s="152">
        <v>19967.64</v>
      </c>
      <c r="G249" s="147"/>
    </row>
    <row r="250" spans="1:7" ht="38.25" x14ac:dyDescent="0.25">
      <c r="A250" s="73" t="s">
        <v>1578</v>
      </c>
      <c r="B250" s="74" t="s">
        <v>1579</v>
      </c>
      <c r="C250" s="75">
        <v>10</v>
      </c>
      <c r="D250" s="76" t="s">
        <v>10</v>
      </c>
      <c r="E250" s="77">
        <v>6429.38</v>
      </c>
      <c r="F250" s="152">
        <v>64293.8</v>
      </c>
      <c r="G250" s="147"/>
    </row>
    <row r="251" spans="1:7" ht="36" x14ac:dyDescent="0.25">
      <c r="A251" s="73" t="s">
        <v>1580</v>
      </c>
      <c r="B251" s="74" t="s">
        <v>295</v>
      </c>
      <c r="C251" s="75">
        <v>2</v>
      </c>
      <c r="D251" s="76" t="s">
        <v>10</v>
      </c>
      <c r="E251" s="77">
        <v>11792</v>
      </c>
      <c r="F251" s="152">
        <v>23584</v>
      </c>
      <c r="G251" s="147"/>
    </row>
    <row r="252" spans="1:7" ht="36" x14ac:dyDescent="0.25">
      <c r="A252" s="73" t="s">
        <v>1581</v>
      </c>
      <c r="B252" s="74" t="s">
        <v>1582</v>
      </c>
      <c r="C252" s="75">
        <v>10</v>
      </c>
      <c r="D252" s="76" t="s">
        <v>10</v>
      </c>
      <c r="E252" s="77">
        <v>15195.62</v>
      </c>
      <c r="F252" s="152">
        <v>151956.20000000001</v>
      </c>
      <c r="G252" s="147"/>
    </row>
    <row r="253" spans="1:7" ht="36" x14ac:dyDescent="0.25">
      <c r="A253" s="78" t="s">
        <v>1583</v>
      </c>
      <c r="B253" s="79" t="s">
        <v>1584</v>
      </c>
      <c r="C253" s="80">
        <v>1</v>
      </c>
      <c r="D253" s="81" t="s">
        <v>10</v>
      </c>
      <c r="E253" s="82">
        <v>2372.9</v>
      </c>
      <c r="F253" s="152">
        <v>2372.9</v>
      </c>
      <c r="G253" s="147"/>
    </row>
    <row r="254" spans="1:7" ht="36" x14ac:dyDescent="0.25">
      <c r="A254" s="78" t="s">
        <v>1585</v>
      </c>
      <c r="B254" s="79" t="s">
        <v>1586</v>
      </c>
      <c r="C254" s="80">
        <v>1</v>
      </c>
      <c r="D254" s="81" t="s">
        <v>10</v>
      </c>
      <c r="E254" s="82">
        <v>2372.9</v>
      </c>
      <c r="F254" s="152">
        <v>2372.9</v>
      </c>
      <c r="G254" s="147"/>
    </row>
    <row r="255" spans="1:7" ht="36" x14ac:dyDescent="0.25">
      <c r="A255" s="78" t="s">
        <v>1587</v>
      </c>
      <c r="B255" s="79" t="s">
        <v>1588</v>
      </c>
      <c r="C255" s="80">
        <v>1</v>
      </c>
      <c r="D255" s="81" t="s">
        <v>10</v>
      </c>
      <c r="E255" s="82">
        <v>96868</v>
      </c>
      <c r="F255" s="152">
        <v>96868</v>
      </c>
      <c r="G255" s="147"/>
    </row>
    <row r="256" spans="1:7" ht="36" x14ac:dyDescent="0.25">
      <c r="A256" s="78" t="s">
        <v>1589</v>
      </c>
      <c r="B256" s="79" t="s">
        <v>1590</v>
      </c>
      <c r="C256" s="104">
        <f>2-1</f>
        <v>1</v>
      </c>
      <c r="D256" s="81" t="s">
        <v>10</v>
      </c>
      <c r="E256" s="82">
        <v>5360.33</v>
      </c>
      <c r="F256" s="152">
        <v>10720.66</v>
      </c>
      <c r="G256" s="147"/>
    </row>
    <row r="257" spans="1:7" ht="36" x14ac:dyDescent="0.25">
      <c r="A257" s="78" t="s">
        <v>1591</v>
      </c>
      <c r="B257" s="79" t="s">
        <v>1592</v>
      </c>
      <c r="C257" s="104">
        <f>8-2-3</f>
        <v>3</v>
      </c>
      <c r="D257" s="81" t="s">
        <v>10</v>
      </c>
      <c r="E257" s="82">
        <v>6846.74</v>
      </c>
      <c r="F257" s="152">
        <v>54773.919999999998</v>
      </c>
      <c r="G257" s="147"/>
    </row>
    <row r="258" spans="1:7" ht="36" x14ac:dyDescent="0.25">
      <c r="A258" s="78" t="s">
        <v>1593</v>
      </c>
      <c r="B258" s="79" t="s">
        <v>1594</v>
      </c>
      <c r="C258" s="80">
        <v>4</v>
      </c>
      <c r="D258" s="81" t="s">
        <v>10</v>
      </c>
      <c r="E258" s="82">
        <v>10619.5</v>
      </c>
      <c r="F258" s="152">
        <v>42478</v>
      </c>
      <c r="G258" s="147"/>
    </row>
    <row r="259" spans="1:7" ht="36" x14ac:dyDescent="0.25">
      <c r="A259" s="78" t="s">
        <v>1595</v>
      </c>
      <c r="B259" s="79" t="s">
        <v>1596</v>
      </c>
      <c r="C259" s="80">
        <v>2</v>
      </c>
      <c r="D259" s="81" t="s">
        <v>10</v>
      </c>
      <c r="E259" s="82">
        <v>3183</v>
      </c>
      <c r="F259" s="152">
        <v>6366</v>
      </c>
      <c r="G259" s="147"/>
    </row>
    <row r="260" spans="1:7" ht="36" x14ac:dyDescent="0.25">
      <c r="A260" s="78" t="s">
        <v>1597</v>
      </c>
      <c r="B260" s="79" t="s">
        <v>1598</v>
      </c>
      <c r="C260" s="80">
        <v>1</v>
      </c>
      <c r="D260" s="81" t="s">
        <v>10</v>
      </c>
      <c r="E260" s="82">
        <v>1802.67</v>
      </c>
      <c r="F260" s="152">
        <f>E260*C260</f>
        <v>1802.67</v>
      </c>
      <c r="G260" s="147"/>
    </row>
    <row r="261" spans="1:7" ht="36" x14ac:dyDescent="0.25">
      <c r="A261" s="78" t="s">
        <v>1599</v>
      </c>
      <c r="B261" s="79" t="s">
        <v>1600</v>
      </c>
      <c r="C261" s="104">
        <f>6-0.2</f>
        <v>5.8</v>
      </c>
      <c r="D261" s="81" t="s">
        <v>79</v>
      </c>
      <c r="E261" s="82">
        <v>25000</v>
      </c>
      <c r="F261" s="152">
        <f t="shared" ref="F261:F262" si="4">E261*C261</f>
        <v>145000</v>
      </c>
      <c r="G261" s="147"/>
    </row>
    <row r="262" spans="1:7" ht="36" x14ac:dyDescent="0.25">
      <c r="A262" s="78" t="s">
        <v>1601</v>
      </c>
      <c r="B262" s="79" t="s">
        <v>1602</v>
      </c>
      <c r="C262" s="104">
        <f>6.3-0.27</f>
        <v>6.0299999999999994</v>
      </c>
      <c r="D262" s="81" t="s">
        <v>79</v>
      </c>
      <c r="E262" s="82">
        <v>25000</v>
      </c>
      <c r="F262" s="152">
        <f t="shared" si="4"/>
        <v>150749.99999999997</v>
      </c>
      <c r="G262" s="147"/>
    </row>
    <row r="263" spans="1:7" ht="36" x14ac:dyDescent="0.25">
      <c r="A263" s="78" t="s">
        <v>1603</v>
      </c>
      <c r="B263" s="79" t="s">
        <v>1604</v>
      </c>
      <c r="C263" s="80">
        <v>0.11600000000000001</v>
      </c>
      <c r="D263" s="81" t="s">
        <v>79</v>
      </c>
      <c r="E263" s="82">
        <v>25000</v>
      </c>
      <c r="F263" s="152">
        <v>4302.5003200000001</v>
      </c>
      <c r="G263" s="147"/>
    </row>
    <row r="264" spans="1:7" ht="36" x14ac:dyDescent="0.25">
      <c r="A264" s="188" t="s">
        <v>1605</v>
      </c>
      <c r="B264" s="103" t="s">
        <v>1606</v>
      </c>
      <c r="C264" s="104">
        <v>1</v>
      </c>
      <c r="D264" s="105" t="s">
        <v>10</v>
      </c>
      <c r="E264" s="189">
        <v>1787</v>
      </c>
      <c r="F264" s="148"/>
      <c r="G264" s="147"/>
    </row>
    <row r="265" spans="1:7" ht="36" x14ac:dyDescent="0.25">
      <c r="A265" s="78" t="s">
        <v>1607</v>
      </c>
      <c r="B265" s="79" t="s">
        <v>1608</v>
      </c>
      <c r="C265" s="80">
        <v>12</v>
      </c>
      <c r="D265" s="81" t="s">
        <v>10</v>
      </c>
      <c r="E265" s="81">
        <v>638.59</v>
      </c>
      <c r="F265" s="152">
        <v>7663.08</v>
      </c>
      <c r="G265" s="147"/>
    </row>
    <row r="266" spans="1:7" ht="36" x14ac:dyDescent="0.25">
      <c r="A266" s="78" t="s">
        <v>1609</v>
      </c>
      <c r="B266" s="79" t="s">
        <v>1610</v>
      </c>
      <c r="C266" s="80">
        <v>7</v>
      </c>
      <c r="D266" s="81" t="s">
        <v>10</v>
      </c>
      <c r="E266" s="81">
        <v>272</v>
      </c>
      <c r="F266" s="152">
        <v>1904</v>
      </c>
      <c r="G266" s="147"/>
    </row>
    <row r="267" spans="1:7" ht="36" x14ac:dyDescent="0.25">
      <c r="A267" s="78" t="s">
        <v>1611</v>
      </c>
      <c r="B267" s="79" t="s">
        <v>1612</v>
      </c>
      <c r="C267" s="80">
        <v>9</v>
      </c>
      <c r="D267" s="81" t="s">
        <v>10</v>
      </c>
      <c r="E267" s="81">
        <v>453.11</v>
      </c>
      <c r="F267" s="152">
        <v>4077.9900000000002</v>
      </c>
      <c r="G267" s="147"/>
    </row>
    <row r="268" spans="1:7" ht="36" x14ac:dyDescent="0.25">
      <c r="A268" s="78" t="s">
        <v>1613</v>
      </c>
      <c r="B268" s="79" t="s">
        <v>1614</v>
      </c>
      <c r="C268" s="80">
        <v>20</v>
      </c>
      <c r="D268" s="81" t="s">
        <v>10</v>
      </c>
      <c r="E268" s="81">
        <v>268.08999999999997</v>
      </c>
      <c r="F268" s="152">
        <v>5361.7999999999993</v>
      </c>
      <c r="G268" s="147"/>
    </row>
    <row r="269" spans="1:7" ht="36" x14ac:dyDescent="0.25">
      <c r="A269" s="78" t="s">
        <v>1615</v>
      </c>
      <c r="B269" s="79" t="s">
        <v>1616</v>
      </c>
      <c r="C269" s="80">
        <v>8</v>
      </c>
      <c r="D269" s="81" t="s">
        <v>10</v>
      </c>
      <c r="E269" s="81">
        <v>372.61</v>
      </c>
      <c r="F269" s="152">
        <v>2980.88</v>
      </c>
      <c r="G269" s="147"/>
    </row>
    <row r="270" spans="1:7" ht="36" x14ac:dyDescent="0.25">
      <c r="A270" s="78" t="s">
        <v>1617</v>
      </c>
      <c r="B270" s="79" t="s">
        <v>1618</v>
      </c>
      <c r="C270" s="80">
        <v>1</v>
      </c>
      <c r="D270" s="81" t="s">
        <v>10</v>
      </c>
      <c r="E270" s="81">
        <v>300</v>
      </c>
      <c r="F270" s="152">
        <v>300</v>
      </c>
      <c r="G270" s="147"/>
    </row>
    <row r="271" spans="1:7" ht="36" x14ac:dyDescent="0.25">
      <c r="A271" s="78" t="s">
        <v>1619</v>
      </c>
      <c r="B271" s="79" t="s">
        <v>1620</v>
      </c>
      <c r="C271" s="80">
        <v>1</v>
      </c>
      <c r="D271" s="81" t="s">
        <v>10</v>
      </c>
      <c r="E271" s="81">
        <v>348.33</v>
      </c>
      <c r="F271" s="152">
        <v>348.33</v>
      </c>
      <c r="G271" s="147"/>
    </row>
    <row r="272" spans="1:7" ht="36" x14ac:dyDescent="0.25">
      <c r="A272" s="78" t="s">
        <v>1621</v>
      </c>
      <c r="B272" s="79" t="s">
        <v>1622</v>
      </c>
      <c r="C272" s="80">
        <v>1</v>
      </c>
      <c r="D272" s="81" t="s">
        <v>10</v>
      </c>
      <c r="E272" s="82">
        <v>7395</v>
      </c>
      <c r="F272" s="152">
        <v>7395</v>
      </c>
      <c r="G272" s="147"/>
    </row>
    <row r="273" spans="1:7" ht="36" x14ac:dyDescent="0.25">
      <c r="A273" s="78" t="s">
        <v>1623</v>
      </c>
      <c r="B273" s="79" t="s">
        <v>1624</v>
      </c>
      <c r="C273" s="80">
        <v>1</v>
      </c>
      <c r="D273" s="81" t="s">
        <v>10</v>
      </c>
      <c r="E273" s="82">
        <v>6002</v>
      </c>
      <c r="F273" s="152">
        <v>6002</v>
      </c>
      <c r="G273" s="147"/>
    </row>
    <row r="274" spans="1:7" ht="36" x14ac:dyDescent="0.25">
      <c r="A274" s="78" t="s">
        <v>1625</v>
      </c>
      <c r="B274" s="79" t="s">
        <v>1626</v>
      </c>
      <c r="C274" s="80">
        <v>1</v>
      </c>
      <c r="D274" s="81" t="s">
        <v>10</v>
      </c>
      <c r="E274" s="82">
        <v>7186.44</v>
      </c>
      <c r="F274" s="152">
        <v>7186.44</v>
      </c>
      <c r="G274" s="147"/>
    </row>
    <row r="275" spans="1:7" ht="38.25" x14ac:dyDescent="0.25">
      <c r="A275" s="188" t="s">
        <v>1627</v>
      </c>
      <c r="B275" s="103" t="s">
        <v>1628</v>
      </c>
      <c r="C275" s="104">
        <v>4</v>
      </c>
      <c r="D275" s="105" t="s">
        <v>10</v>
      </c>
      <c r="E275" s="189">
        <v>50000</v>
      </c>
      <c r="F275" s="148"/>
      <c r="G275" s="147"/>
    </row>
    <row r="276" spans="1:7" ht="36" x14ac:dyDescent="0.25">
      <c r="A276" s="78" t="s">
        <v>1629</v>
      </c>
      <c r="B276" s="79" t="s">
        <v>1630</v>
      </c>
      <c r="C276" s="80">
        <v>134</v>
      </c>
      <c r="D276" s="81" t="s">
        <v>53</v>
      </c>
      <c r="E276" s="81">
        <v>72</v>
      </c>
      <c r="F276" s="152">
        <v>9648</v>
      </c>
      <c r="G276" s="147"/>
    </row>
    <row r="277" spans="1:7" ht="36" x14ac:dyDescent="0.25">
      <c r="A277" s="78" t="s">
        <v>1631</v>
      </c>
      <c r="B277" s="79" t="s">
        <v>1632</v>
      </c>
      <c r="C277" s="80">
        <v>11</v>
      </c>
      <c r="D277" s="81" t="s">
        <v>10</v>
      </c>
      <c r="E277" s="81">
        <v>117.1</v>
      </c>
      <c r="F277" s="152">
        <v>1288.0999999999999</v>
      </c>
      <c r="G277" s="147"/>
    </row>
    <row r="278" spans="1:7" ht="36" x14ac:dyDescent="0.25">
      <c r="A278" s="78" t="s">
        <v>1633</v>
      </c>
      <c r="B278" s="79" t="s">
        <v>1634</v>
      </c>
      <c r="C278" s="80">
        <v>29</v>
      </c>
      <c r="D278" s="81" t="s">
        <v>53</v>
      </c>
      <c r="E278" s="81">
        <v>87.15</v>
      </c>
      <c r="F278" s="152">
        <v>2527.3500000000004</v>
      </c>
      <c r="G278" s="147"/>
    </row>
    <row r="279" spans="1:7" ht="38.25" x14ac:dyDescent="0.25">
      <c r="A279" s="78" t="s">
        <v>1635</v>
      </c>
      <c r="B279" s="79" t="s">
        <v>1636</v>
      </c>
      <c r="C279" s="80">
        <v>1</v>
      </c>
      <c r="D279" s="81" t="s">
        <v>10</v>
      </c>
      <c r="E279" s="82">
        <v>27342</v>
      </c>
      <c r="F279" s="152">
        <v>27342</v>
      </c>
      <c r="G279" s="147"/>
    </row>
    <row r="280" spans="1:7" ht="36" x14ac:dyDescent="0.25">
      <c r="A280" s="78" t="s">
        <v>1637</v>
      </c>
      <c r="B280" s="79" t="s">
        <v>1638</v>
      </c>
      <c r="C280" s="80">
        <v>1</v>
      </c>
      <c r="D280" s="81" t="s">
        <v>10</v>
      </c>
      <c r="E280" s="82">
        <v>10658</v>
      </c>
      <c r="F280" s="152">
        <v>10658</v>
      </c>
      <c r="G280" s="147"/>
    </row>
    <row r="281" spans="1:7" ht="36" x14ac:dyDescent="0.25">
      <c r="A281" s="78" t="s">
        <v>1639</v>
      </c>
      <c r="B281" s="79" t="s">
        <v>1640</v>
      </c>
      <c r="C281" s="80">
        <v>2</v>
      </c>
      <c r="D281" s="81" t="s">
        <v>10</v>
      </c>
      <c r="E281" s="82">
        <v>13667.37</v>
      </c>
      <c r="F281" s="152">
        <v>27334.74</v>
      </c>
      <c r="G281" s="147"/>
    </row>
    <row r="282" spans="1:7" ht="36" x14ac:dyDescent="0.25">
      <c r="A282" s="78" t="s">
        <v>1641</v>
      </c>
      <c r="B282" s="79" t="s">
        <v>1642</v>
      </c>
      <c r="C282" s="80">
        <v>1</v>
      </c>
      <c r="D282" s="81" t="s">
        <v>10</v>
      </c>
      <c r="E282" s="82">
        <v>40030.67</v>
      </c>
      <c r="F282" s="152">
        <v>40030.67</v>
      </c>
      <c r="G282" s="147"/>
    </row>
    <row r="283" spans="1:7" ht="36" x14ac:dyDescent="0.25">
      <c r="A283" s="78" t="s">
        <v>1643</v>
      </c>
      <c r="B283" s="79" t="s">
        <v>1644</v>
      </c>
      <c r="C283" s="80">
        <v>1</v>
      </c>
      <c r="D283" s="81" t="s">
        <v>10</v>
      </c>
      <c r="E283" s="81">
        <v>205.52</v>
      </c>
      <c r="F283" s="152">
        <v>205.52</v>
      </c>
      <c r="G283" s="147"/>
    </row>
    <row r="284" spans="1:7" ht="36" x14ac:dyDescent="0.25">
      <c r="A284" s="78" t="s">
        <v>1645</v>
      </c>
      <c r="B284" s="79" t="s">
        <v>1646</v>
      </c>
      <c r="C284" s="80">
        <v>74</v>
      </c>
      <c r="D284" s="81" t="s">
        <v>10</v>
      </c>
      <c r="E284" s="81">
        <v>67.88</v>
      </c>
      <c r="F284" s="152">
        <v>5023.12</v>
      </c>
      <c r="G284" s="147"/>
    </row>
    <row r="285" spans="1:7" ht="36" x14ac:dyDescent="0.25">
      <c r="A285" s="78" t="s">
        <v>1647</v>
      </c>
      <c r="B285" s="79" t="s">
        <v>1648</v>
      </c>
      <c r="C285" s="80">
        <v>39.200000000000003</v>
      </c>
      <c r="D285" s="81" t="s">
        <v>17</v>
      </c>
      <c r="E285" s="81">
        <v>175.46</v>
      </c>
      <c r="F285" s="152">
        <v>6878.0320000000011</v>
      </c>
      <c r="G285" s="147"/>
    </row>
    <row r="286" spans="1:7" ht="36" x14ac:dyDescent="0.25">
      <c r="A286" s="78" t="s">
        <v>1649</v>
      </c>
      <c r="B286" s="79" t="s">
        <v>1650</v>
      </c>
      <c r="C286" s="80">
        <v>397.5</v>
      </c>
      <c r="D286" s="81" t="s">
        <v>17</v>
      </c>
      <c r="E286" s="81">
        <v>182.11</v>
      </c>
      <c r="F286" s="152">
        <v>72388.725000000006</v>
      </c>
      <c r="G286" s="147"/>
    </row>
    <row r="287" spans="1:7" ht="36" x14ac:dyDescent="0.25">
      <c r="A287" s="78" t="s">
        <v>1651</v>
      </c>
      <c r="B287" s="79" t="s">
        <v>1652</v>
      </c>
      <c r="C287" s="80">
        <v>5.7</v>
      </c>
      <c r="D287" s="81" t="s">
        <v>17</v>
      </c>
      <c r="E287" s="81">
        <v>159.63999999999999</v>
      </c>
      <c r="F287" s="152">
        <v>909.94799999999998</v>
      </c>
      <c r="G287" s="147"/>
    </row>
    <row r="288" spans="1:7" ht="36" x14ac:dyDescent="0.25">
      <c r="A288" s="78" t="s">
        <v>1653</v>
      </c>
      <c r="B288" s="79" t="s">
        <v>1654</v>
      </c>
      <c r="C288" s="80">
        <v>1</v>
      </c>
      <c r="D288" s="81" t="s">
        <v>10</v>
      </c>
      <c r="E288" s="82">
        <v>11235.05</v>
      </c>
      <c r="F288" s="152">
        <v>11235.05</v>
      </c>
      <c r="G288" s="147"/>
    </row>
    <row r="289" spans="1:7" ht="36" x14ac:dyDescent="0.25">
      <c r="A289" s="78" t="s">
        <v>1655</v>
      </c>
      <c r="B289" s="79" t="s">
        <v>1656</v>
      </c>
      <c r="C289" s="80">
        <v>1</v>
      </c>
      <c r="D289" s="81" t="s">
        <v>10</v>
      </c>
      <c r="E289" s="82">
        <v>3854.33</v>
      </c>
      <c r="F289" s="152">
        <v>3854.33</v>
      </c>
      <c r="G289" s="147"/>
    </row>
    <row r="290" spans="1:7" ht="36" x14ac:dyDescent="0.25">
      <c r="A290" s="78" t="s">
        <v>1657</v>
      </c>
      <c r="B290" s="79" t="s">
        <v>1658</v>
      </c>
      <c r="C290" s="80">
        <v>10</v>
      </c>
      <c r="D290" s="81" t="s">
        <v>10</v>
      </c>
      <c r="E290" s="81">
        <v>150</v>
      </c>
      <c r="F290" s="152">
        <v>1500</v>
      </c>
      <c r="G290" s="147"/>
    </row>
    <row r="291" spans="1:7" ht="36" x14ac:dyDescent="0.25">
      <c r="A291" s="78" t="s">
        <v>1659</v>
      </c>
      <c r="B291" s="79" t="s">
        <v>1660</v>
      </c>
      <c r="C291" s="80">
        <v>2.3E-2</v>
      </c>
      <c r="D291" s="81" t="s">
        <v>79</v>
      </c>
      <c r="E291" s="82">
        <v>39633.33</v>
      </c>
      <c r="F291" s="152">
        <v>911.56659000000002</v>
      </c>
      <c r="G291" s="147"/>
    </row>
    <row r="292" spans="1:7" ht="36" x14ac:dyDescent="0.25">
      <c r="A292" s="78" t="s">
        <v>1661</v>
      </c>
      <c r="B292" s="79" t="s">
        <v>1662</v>
      </c>
      <c r="C292" s="80">
        <v>100</v>
      </c>
      <c r="D292" s="81" t="s">
        <v>47</v>
      </c>
      <c r="E292" s="81">
        <v>20.63</v>
      </c>
      <c r="F292" s="152">
        <v>2063</v>
      </c>
      <c r="G292" s="147"/>
    </row>
    <row r="293" spans="1:7" ht="36" x14ac:dyDescent="0.25">
      <c r="A293" s="78" t="s">
        <v>1663</v>
      </c>
      <c r="B293" s="79" t="s">
        <v>1664</v>
      </c>
      <c r="C293" s="80">
        <v>18</v>
      </c>
      <c r="D293" s="81" t="s">
        <v>17</v>
      </c>
      <c r="E293" s="81">
        <v>637.75</v>
      </c>
      <c r="F293" s="152">
        <v>11479.5</v>
      </c>
      <c r="G293" s="147"/>
    </row>
    <row r="294" spans="1:7" ht="36" x14ac:dyDescent="0.25">
      <c r="A294" s="78" t="s">
        <v>1665</v>
      </c>
      <c r="B294" s="79" t="s">
        <v>1666</v>
      </c>
      <c r="C294" s="80">
        <v>0.5</v>
      </c>
      <c r="D294" s="81" t="s">
        <v>17</v>
      </c>
      <c r="E294" s="81">
        <v>628.85</v>
      </c>
      <c r="F294" s="152">
        <v>314.42500000000001</v>
      </c>
      <c r="G294" s="147"/>
    </row>
    <row r="295" spans="1:7" ht="36" x14ac:dyDescent="0.25">
      <c r="A295" s="78" t="s">
        <v>1667</v>
      </c>
      <c r="B295" s="79" t="s">
        <v>1668</v>
      </c>
      <c r="C295" s="80">
        <v>0.6</v>
      </c>
      <c r="D295" s="81" t="s">
        <v>17</v>
      </c>
      <c r="E295" s="81">
        <v>621.26</v>
      </c>
      <c r="F295" s="152">
        <v>372.75599999999997</v>
      </c>
      <c r="G295" s="147"/>
    </row>
    <row r="296" spans="1:7" ht="36" x14ac:dyDescent="0.25">
      <c r="A296" s="78" t="s">
        <v>1669</v>
      </c>
      <c r="B296" s="79" t="s">
        <v>1670</v>
      </c>
      <c r="C296" s="80">
        <v>0.3</v>
      </c>
      <c r="D296" s="81" t="s">
        <v>17</v>
      </c>
      <c r="E296" s="81">
        <v>627.92999999999995</v>
      </c>
      <c r="F296" s="152">
        <v>188.37899999999999</v>
      </c>
      <c r="G296" s="147"/>
    </row>
    <row r="297" spans="1:7" ht="36" x14ac:dyDescent="0.25">
      <c r="A297" s="78" t="s">
        <v>1671</v>
      </c>
      <c r="B297" s="79" t="s">
        <v>1672</v>
      </c>
      <c r="C297" s="80">
        <v>0.45</v>
      </c>
      <c r="D297" s="81" t="s">
        <v>17</v>
      </c>
      <c r="E297" s="81">
        <v>617.9</v>
      </c>
      <c r="F297" s="152">
        <v>278.05500000000001</v>
      </c>
      <c r="G297" s="147"/>
    </row>
    <row r="298" spans="1:7" ht="36" x14ac:dyDescent="0.25">
      <c r="A298" s="78" t="s">
        <v>1673</v>
      </c>
      <c r="B298" s="79" t="s">
        <v>1674</v>
      </c>
      <c r="C298" s="80">
        <v>0.6</v>
      </c>
      <c r="D298" s="81" t="s">
        <v>17</v>
      </c>
      <c r="E298" s="81">
        <v>616.29</v>
      </c>
      <c r="F298" s="152">
        <v>369.77399999999994</v>
      </c>
      <c r="G298" s="147"/>
    </row>
    <row r="299" spans="1:7" ht="36" x14ac:dyDescent="0.25">
      <c r="A299" s="78" t="s">
        <v>1675</v>
      </c>
      <c r="B299" s="79" t="s">
        <v>1676</v>
      </c>
      <c r="C299" s="80">
        <v>0.4</v>
      </c>
      <c r="D299" s="81" t="s">
        <v>17</v>
      </c>
      <c r="E299" s="81">
        <v>633.09</v>
      </c>
      <c r="F299" s="152">
        <v>253.23600000000002</v>
      </c>
      <c r="G299" s="147"/>
    </row>
    <row r="300" spans="1:7" ht="36" x14ac:dyDescent="0.25">
      <c r="A300" s="78" t="s">
        <v>1677</v>
      </c>
      <c r="B300" s="79" t="s">
        <v>1678</v>
      </c>
      <c r="C300" s="80">
        <v>10.5</v>
      </c>
      <c r="D300" s="81" t="s">
        <v>17</v>
      </c>
      <c r="E300" s="81">
        <v>615.79999999999995</v>
      </c>
      <c r="F300" s="152">
        <v>6465.9</v>
      </c>
      <c r="G300" s="147"/>
    </row>
    <row r="301" spans="1:7" ht="36" x14ac:dyDescent="0.25">
      <c r="A301" s="78" t="s">
        <v>1679</v>
      </c>
      <c r="B301" s="79" t="s">
        <v>1680</v>
      </c>
      <c r="C301" s="80">
        <v>0.3</v>
      </c>
      <c r="D301" s="81" t="s">
        <v>17</v>
      </c>
      <c r="E301" s="81">
        <v>612.41999999999996</v>
      </c>
      <c r="F301" s="152">
        <v>183.72599999999997</v>
      </c>
      <c r="G301" s="147"/>
    </row>
    <row r="302" spans="1:7" ht="36" x14ac:dyDescent="0.25">
      <c r="A302" s="78" t="s">
        <v>1681</v>
      </c>
      <c r="B302" s="79" t="s">
        <v>1682</v>
      </c>
      <c r="C302" s="80">
        <v>2.8</v>
      </c>
      <c r="D302" s="81" t="s">
        <v>17</v>
      </c>
      <c r="E302" s="81">
        <v>660</v>
      </c>
      <c r="F302" s="152">
        <v>1847.9999999999998</v>
      </c>
      <c r="G302" s="147"/>
    </row>
    <row r="303" spans="1:7" ht="36" x14ac:dyDescent="0.25">
      <c r="A303" s="78" t="s">
        <v>1683</v>
      </c>
      <c r="B303" s="79" t="s">
        <v>1684</v>
      </c>
      <c r="C303" s="80">
        <v>1.05</v>
      </c>
      <c r="D303" s="81" t="s">
        <v>17</v>
      </c>
      <c r="E303" s="81">
        <v>605.62</v>
      </c>
      <c r="F303" s="152">
        <v>635.90100000000007</v>
      </c>
      <c r="G303" s="147"/>
    </row>
    <row r="304" spans="1:7" ht="36" x14ac:dyDescent="0.25">
      <c r="A304" s="78" t="s">
        <v>1685</v>
      </c>
      <c r="B304" s="79" t="s">
        <v>1686</v>
      </c>
      <c r="C304" s="80">
        <v>1</v>
      </c>
      <c r="D304" s="81" t="s">
        <v>17</v>
      </c>
      <c r="E304" s="81">
        <v>615.47</v>
      </c>
      <c r="F304" s="152">
        <v>615.47</v>
      </c>
      <c r="G304" s="147"/>
    </row>
    <row r="305" spans="1:7" ht="36" x14ac:dyDescent="0.25">
      <c r="A305" s="78" t="s">
        <v>1687</v>
      </c>
      <c r="B305" s="79" t="s">
        <v>1688</v>
      </c>
      <c r="C305" s="80">
        <v>6.5</v>
      </c>
      <c r="D305" s="81" t="s">
        <v>17</v>
      </c>
      <c r="E305" s="81">
        <v>614.89</v>
      </c>
      <c r="F305" s="152">
        <v>3996.7849999999999</v>
      </c>
      <c r="G305" s="147"/>
    </row>
    <row r="306" spans="1:7" ht="36" x14ac:dyDescent="0.25">
      <c r="A306" s="78" t="s">
        <v>1689</v>
      </c>
      <c r="B306" s="79" t="s">
        <v>1690</v>
      </c>
      <c r="C306" s="80">
        <v>1.2</v>
      </c>
      <c r="D306" s="81" t="s">
        <v>17</v>
      </c>
      <c r="E306" s="81">
        <v>614.95000000000005</v>
      </c>
      <c r="F306" s="152">
        <v>737.94</v>
      </c>
      <c r="G306" s="147"/>
    </row>
    <row r="307" spans="1:7" ht="36" x14ac:dyDescent="0.25">
      <c r="A307" s="78" t="s">
        <v>1691</v>
      </c>
      <c r="B307" s="79" t="s">
        <v>1692</v>
      </c>
      <c r="C307" s="80">
        <v>10.25</v>
      </c>
      <c r="D307" s="81" t="s">
        <v>17</v>
      </c>
      <c r="E307" s="81">
        <v>640.63</v>
      </c>
      <c r="F307" s="152">
        <v>6566.4574999999995</v>
      </c>
      <c r="G307" s="147"/>
    </row>
    <row r="308" spans="1:7" ht="36" x14ac:dyDescent="0.25">
      <c r="A308" s="78" t="s">
        <v>1693</v>
      </c>
      <c r="B308" s="79" t="s">
        <v>340</v>
      </c>
      <c r="C308" s="80">
        <f>500-100</f>
        <v>400</v>
      </c>
      <c r="D308" s="81" t="s">
        <v>13</v>
      </c>
      <c r="E308" s="81">
        <v>75.930000000000007</v>
      </c>
      <c r="F308" s="152">
        <f>E308*C308</f>
        <v>30372.000000000004</v>
      </c>
      <c r="G308" s="147"/>
    </row>
    <row r="309" spans="1:7" ht="36" x14ac:dyDescent="0.25">
      <c r="A309" s="78" t="s">
        <v>1694</v>
      </c>
      <c r="B309" s="79" t="s">
        <v>19</v>
      </c>
      <c r="C309" s="80">
        <v>8</v>
      </c>
      <c r="D309" s="81" t="s">
        <v>10</v>
      </c>
      <c r="E309" s="82">
        <v>1949.15</v>
      </c>
      <c r="F309" s="152">
        <f t="shared" ref="F309:F310" si="5">E309*C309</f>
        <v>15593.2</v>
      </c>
      <c r="G309" s="147"/>
    </row>
    <row r="310" spans="1:7" ht="36" x14ac:dyDescent="0.25">
      <c r="A310" s="78" t="s">
        <v>1695</v>
      </c>
      <c r="B310" s="79" t="s">
        <v>1696</v>
      </c>
      <c r="C310" s="80">
        <v>235</v>
      </c>
      <c r="D310" s="81" t="s">
        <v>17</v>
      </c>
      <c r="E310" s="81">
        <v>186.5</v>
      </c>
      <c r="F310" s="152">
        <f t="shared" si="5"/>
        <v>43827.5</v>
      </c>
      <c r="G310" s="147"/>
    </row>
    <row r="311" spans="1:7" ht="36" x14ac:dyDescent="0.25">
      <c r="A311" s="78" t="s">
        <v>1697</v>
      </c>
      <c r="B311" s="79" t="s">
        <v>1698</v>
      </c>
      <c r="C311" s="104">
        <f>6-2</f>
        <v>4</v>
      </c>
      <c r="D311" s="81" t="s">
        <v>53</v>
      </c>
      <c r="E311" s="82">
        <v>1485.29</v>
      </c>
      <c r="F311" s="152">
        <v>8911.74</v>
      </c>
      <c r="G311" s="147"/>
    </row>
    <row r="312" spans="1:7" ht="36" x14ac:dyDescent="0.25">
      <c r="A312" s="78" t="s">
        <v>1699</v>
      </c>
      <c r="B312" s="79" t="s">
        <v>1700</v>
      </c>
      <c r="C312" s="104">
        <f>9-4</f>
        <v>5</v>
      </c>
      <c r="D312" s="81" t="s">
        <v>53</v>
      </c>
      <c r="E312" s="82">
        <v>1485.29</v>
      </c>
      <c r="F312" s="152">
        <v>13367.61</v>
      </c>
      <c r="G312" s="147"/>
    </row>
    <row r="313" spans="1:7" ht="36" x14ac:dyDescent="0.25">
      <c r="A313" s="78" t="s">
        <v>1701</v>
      </c>
      <c r="B313" s="79" t="s">
        <v>1702</v>
      </c>
      <c r="C313" s="104">
        <f>20-8</f>
        <v>12</v>
      </c>
      <c r="D313" s="81" t="s">
        <v>53</v>
      </c>
      <c r="E313" s="82">
        <v>1485.29</v>
      </c>
      <c r="F313" s="152">
        <v>29705.8</v>
      </c>
      <c r="G313" s="147"/>
    </row>
    <row r="314" spans="1:7" ht="36" x14ac:dyDescent="0.25">
      <c r="A314" s="78" t="s">
        <v>1703</v>
      </c>
      <c r="B314" s="79" t="s">
        <v>1704</v>
      </c>
      <c r="C314" s="104">
        <f>9-6</f>
        <v>3</v>
      </c>
      <c r="D314" s="81" t="s">
        <v>53</v>
      </c>
      <c r="E314" s="82">
        <v>1485.29</v>
      </c>
      <c r="F314" s="152">
        <v>13367.61</v>
      </c>
      <c r="G314" s="147"/>
    </row>
    <row r="315" spans="1:7" ht="36" x14ac:dyDescent="0.25">
      <c r="A315" s="78" t="s">
        <v>1705</v>
      </c>
      <c r="B315" s="79" t="s">
        <v>1706</v>
      </c>
      <c r="C315" s="104">
        <f>9-1</f>
        <v>8</v>
      </c>
      <c r="D315" s="81" t="s">
        <v>53</v>
      </c>
      <c r="E315" s="82">
        <v>1485.29</v>
      </c>
      <c r="F315" s="152">
        <v>13367.61</v>
      </c>
      <c r="G315" s="147"/>
    </row>
    <row r="316" spans="1:7" ht="36" x14ac:dyDescent="0.25">
      <c r="A316" s="78" t="s">
        <v>1707</v>
      </c>
      <c r="B316" s="79" t="s">
        <v>214</v>
      </c>
      <c r="C316" s="80">
        <v>29</v>
      </c>
      <c r="D316" s="81" t="s">
        <v>53</v>
      </c>
      <c r="E316" s="81">
        <v>934.67</v>
      </c>
      <c r="F316" s="152">
        <v>27105.43</v>
      </c>
      <c r="G316" s="147"/>
    </row>
    <row r="317" spans="1:7" ht="36" x14ac:dyDescent="0.25">
      <c r="A317" s="78" t="s">
        <v>1708</v>
      </c>
      <c r="B317" s="79" t="s">
        <v>1709</v>
      </c>
      <c r="C317" s="80">
        <v>1</v>
      </c>
      <c r="D317" s="81" t="s">
        <v>10</v>
      </c>
      <c r="E317" s="82">
        <v>4800</v>
      </c>
      <c r="F317" s="152">
        <v>4800</v>
      </c>
      <c r="G317" s="147"/>
    </row>
    <row r="318" spans="1:7" ht="36" x14ac:dyDescent="0.25">
      <c r="A318" s="78" t="s">
        <v>1710</v>
      </c>
      <c r="B318" s="79" t="s">
        <v>1711</v>
      </c>
      <c r="C318" s="80">
        <v>1</v>
      </c>
      <c r="D318" s="81" t="s">
        <v>10</v>
      </c>
      <c r="E318" s="82">
        <v>4491</v>
      </c>
      <c r="F318" s="152">
        <v>4491</v>
      </c>
      <c r="G318" s="147"/>
    </row>
    <row r="319" spans="1:7" ht="36" x14ac:dyDescent="0.25">
      <c r="A319" s="78" t="s">
        <v>1712</v>
      </c>
      <c r="B319" s="79" t="s">
        <v>1713</v>
      </c>
      <c r="C319" s="80">
        <v>1</v>
      </c>
      <c r="D319" s="81" t="s">
        <v>10</v>
      </c>
      <c r="E319" s="82">
        <v>17769.330000000002</v>
      </c>
      <c r="F319" s="152">
        <v>17769.330000000002</v>
      </c>
      <c r="G319" s="147"/>
    </row>
    <row r="320" spans="1:7" ht="36" x14ac:dyDescent="0.25">
      <c r="A320" s="78" t="s">
        <v>1714</v>
      </c>
      <c r="B320" s="79" t="s">
        <v>1715</v>
      </c>
      <c r="C320" s="80">
        <v>8</v>
      </c>
      <c r="D320" s="81" t="s">
        <v>17</v>
      </c>
      <c r="E320" s="81">
        <v>31.25</v>
      </c>
      <c r="F320" s="152">
        <v>250</v>
      </c>
      <c r="G320" s="147"/>
    </row>
    <row r="321" spans="1:7" ht="36" x14ac:dyDescent="0.25">
      <c r="A321" s="78" t="s">
        <v>1716</v>
      </c>
      <c r="B321" s="79" t="s">
        <v>1717</v>
      </c>
      <c r="C321" s="80">
        <v>5</v>
      </c>
      <c r="D321" s="81" t="s">
        <v>10</v>
      </c>
      <c r="E321" s="81">
        <v>277</v>
      </c>
      <c r="F321" s="152">
        <v>1385</v>
      </c>
      <c r="G321" s="147"/>
    </row>
    <row r="322" spans="1:7" ht="36" x14ac:dyDescent="0.25">
      <c r="A322" s="78" t="s">
        <v>1718</v>
      </c>
      <c r="B322" s="79" t="s">
        <v>1719</v>
      </c>
      <c r="C322" s="80">
        <v>1</v>
      </c>
      <c r="D322" s="81" t="s">
        <v>10</v>
      </c>
      <c r="E322" s="82">
        <v>14283.67</v>
      </c>
      <c r="F322" s="152">
        <f>E322*C322</f>
        <v>14283.67</v>
      </c>
      <c r="G322" s="147"/>
    </row>
    <row r="323" spans="1:7" ht="36" x14ac:dyDescent="0.25">
      <c r="A323" s="78" t="s">
        <v>1720</v>
      </c>
      <c r="B323" s="79" t="s">
        <v>94</v>
      </c>
      <c r="C323" s="104">
        <f>2-1</f>
        <v>1</v>
      </c>
      <c r="D323" s="81" t="s">
        <v>10</v>
      </c>
      <c r="E323" s="82">
        <v>4469</v>
      </c>
      <c r="F323" s="152">
        <f t="shared" ref="F323:F332" si="6">E323*C323</f>
        <v>4469</v>
      </c>
      <c r="G323" s="147"/>
    </row>
    <row r="324" spans="1:7" ht="36" x14ac:dyDescent="0.25">
      <c r="A324" s="78" t="s">
        <v>1721</v>
      </c>
      <c r="B324" s="79" t="s">
        <v>1722</v>
      </c>
      <c r="C324" s="80">
        <v>2</v>
      </c>
      <c r="D324" s="81" t="s">
        <v>10</v>
      </c>
      <c r="E324" s="82">
        <v>10267.49</v>
      </c>
      <c r="F324" s="152">
        <f t="shared" si="6"/>
        <v>20534.98</v>
      </c>
      <c r="G324" s="147"/>
    </row>
    <row r="325" spans="1:7" ht="36" x14ac:dyDescent="0.25">
      <c r="A325" s="78" t="s">
        <v>1723</v>
      </c>
      <c r="B325" s="79" t="s">
        <v>1724</v>
      </c>
      <c r="C325" s="80">
        <v>2</v>
      </c>
      <c r="D325" s="81" t="s">
        <v>10</v>
      </c>
      <c r="E325" s="82">
        <v>17000</v>
      </c>
      <c r="F325" s="152">
        <f t="shared" si="6"/>
        <v>34000</v>
      </c>
      <c r="G325" s="147"/>
    </row>
    <row r="326" spans="1:7" ht="36" x14ac:dyDescent="0.25">
      <c r="A326" s="78" t="s">
        <v>1725</v>
      </c>
      <c r="B326" s="79" t="s">
        <v>1726</v>
      </c>
      <c r="C326" s="80">
        <v>18</v>
      </c>
      <c r="D326" s="81" t="s">
        <v>10</v>
      </c>
      <c r="E326" s="81">
        <v>72.400000000000006</v>
      </c>
      <c r="F326" s="152">
        <f t="shared" si="6"/>
        <v>1303.2</v>
      </c>
      <c r="G326" s="147"/>
    </row>
    <row r="327" spans="1:7" ht="36" x14ac:dyDescent="0.25">
      <c r="A327" s="78" t="s">
        <v>1727</v>
      </c>
      <c r="B327" s="79" t="s">
        <v>1728</v>
      </c>
      <c r="C327" s="80">
        <v>19</v>
      </c>
      <c r="D327" s="81" t="s">
        <v>10</v>
      </c>
      <c r="E327" s="81">
        <v>107.29</v>
      </c>
      <c r="F327" s="152">
        <f t="shared" si="6"/>
        <v>2038.5100000000002</v>
      </c>
      <c r="G327" s="147"/>
    </row>
    <row r="328" spans="1:7" ht="36" x14ac:dyDescent="0.25">
      <c r="A328" s="188" t="s">
        <v>1729</v>
      </c>
      <c r="B328" s="103" t="s">
        <v>1730</v>
      </c>
      <c r="C328" s="104">
        <v>0.89900000000000002</v>
      </c>
      <c r="D328" s="105" t="s">
        <v>79</v>
      </c>
      <c r="E328" s="189">
        <v>40393.33</v>
      </c>
      <c r="F328" s="148"/>
      <c r="G328" s="147"/>
    </row>
    <row r="329" spans="1:7" ht="36" x14ac:dyDescent="0.25">
      <c r="A329" s="188" t="s">
        <v>1731</v>
      </c>
      <c r="B329" s="103" t="s">
        <v>1732</v>
      </c>
      <c r="C329" s="104">
        <v>1.6E-2</v>
      </c>
      <c r="D329" s="105" t="s">
        <v>79</v>
      </c>
      <c r="E329" s="189">
        <v>32458.13</v>
      </c>
      <c r="F329" s="148"/>
      <c r="G329" s="147"/>
    </row>
    <row r="330" spans="1:7" ht="36" x14ac:dyDescent="0.25">
      <c r="A330" s="78" t="s">
        <v>1733</v>
      </c>
      <c r="B330" s="79" t="s">
        <v>1734</v>
      </c>
      <c r="C330" s="80">
        <v>1</v>
      </c>
      <c r="D330" s="81" t="s">
        <v>10</v>
      </c>
      <c r="E330" s="82">
        <v>5042.67</v>
      </c>
      <c r="F330" s="152">
        <f t="shared" si="6"/>
        <v>5042.67</v>
      </c>
      <c r="G330" s="147"/>
    </row>
    <row r="331" spans="1:7" ht="36" x14ac:dyDescent="0.25">
      <c r="A331" s="78" t="s">
        <v>1735</v>
      </c>
      <c r="B331" s="79" t="s">
        <v>1736</v>
      </c>
      <c r="C331" s="80">
        <v>1</v>
      </c>
      <c r="D331" s="81" t="s">
        <v>10</v>
      </c>
      <c r="E331" s="82">
        <v>1840</v>
      </c>
      <c r="F331" s="152">
        <f t="shared" si="6"/>
        <v>1840</v>
      </c>
      <c r="G331" s="147"/>
    </row>
    <row r="332" spans="1:7" ht="36" x14ac:dyDescent="0.25">
      <c r="A332" s="78" t="s">
        <v>1737</v>
      </c>
      <c r="B332" s="79" t="s">
        <v>1738</v>
      </c>
      <c r="C332" s="80">
        <v>3</v>
      </c>
      <c r="D332" s="81" t="s">
        <v>10</v>
      </c>
      <c r="E332" s="82">
        <v>4631.66</v>
      </c>
      <c r="F332" s="152">
        <f t="shared" si="6"/>
        <v>13894.98</v>
      </c>
      <c r="G332" s="147"/>
    </row>
    <row r="333" spans="1:7" ht="36" x14ac:dyDescent="0.25">
      <c r="A333" s="78" t="s">
        <v>1739</v>
      </c>
      <c r="B333" s="79" t="s">
        <v>1740</v>
      </c>
      <c r="C333" s="80">
        <v>1</v>
      </c>
      <c r="D333" s="81" t="s">
        <v>10</v>
      </c>
      <c r="E333" s="82">
        <v>3435</v>
      </c>
      <c r="F333" s="152">
        <f>E333*C333</f>
        <v>3435</v>
      </c>
      <c r="G333" s="147"/>
    </row>
    <row r="334" spans="1:7" ht="36" x14ac:dyDescent="0.25">
      <c r="A334" s="78" t="s">
        <v>1741</v>
      </c>
      <c r="B334" s="79" t="s">
        <v>1742</v>
      </c>
      <c r="C334" s="80">
        <v>20</v>
      </c>
      <c r="D334" s="81" t="s">
        <v>10</v>
      </c>
      <c r="E334" s="81">
        <v>76.27</v>
      </c>
      <c r="F334" s="152">
        <f t="shared" ref="F334:F344" si="7">E334*C334</f>
        <v>1525.3999999999999</v>
      </c>
      <c r="G334" s="147"/>
    </row>
    <row r="335" spans="1:7" ht="36" x14ac:dyDescent="0.25">
      <c r="A335" s="78" t="s">
        <v>1743</v>
      </c>
      <c r="B335" s="79" t="s">
        <v>1744</v>
      </c>
      <c r="C335" s="80">
        <v>1.1000000000000001</v>
      </c>
      <c r="D335" s="81" t="s">
        <v>17</v>
      </c>
      <c r="E335" s="81">
        <v>150.25</v>
      </c>
      <c r="F335" s="152">
        <f t="shared" si="7"/>
        <v>165.27500000000001</v>
      </c>
      <c r="G335" s="147"/>
    </row>
    <row r="336" spans="1:7" ht="36" x14ac:dyDescent="0.25">
      <c r="A336" s="78" t="s">
        <v>1745</v>
      </c>
      <c r="B336" s="79" t="s">
        <v>1746</v>
      </c>
      <c r="C336" s="80">
        <v>0.17199999999999999</v>
      </c>
      <c r="D336" s="81" t="s">
        <v>79</v>
      </c>
      <c r="E336" s="82">
        <v>37523.33</v>
      </c>
      <c r="F336" s="152">
        <f t="shared" si="7"/>
        <v>6454.0127599999996</v>
      </c>
      <c r="G336" s="147"/>
    </row>
    <row r="337" spans="1:7" ht="36" x14ac:dyDescent="0.25">
      <c r="A337" s="78" t="s">
        <v>1747</v>
      </c>
      <c r="B337" s="79" t="s">
        <v>1748</v>
      </c>
      <c r="C337" s="80">
        <v>1</v>
      </c>
      <c r="D337" s="81" t="s">
        <v>10</v>
      </c>
      <c r="E337" s="82">
        <v>5972.33</v>
      </c>
      <c r="F337" s="152">
        <f t="shared" si="7"/>
        <v>5972.33</v>
      </c>
      <c r="G337" s="147"/>
    </row>
    <row r="338" spans="1:7" ht="36" x14ac:dyDescent="0.25">
      <c r="A338" s="78" t="s">
        <v>1749</v>
      </c>
      <c r="B338" s="79" t="s">
        <v>1750</v>
      </c>
      <c r="C338" s="80">
        <v>1</v>
      </c>
      <c r="D338" s="81" t="s">
        <v>10</v>
      </c>
      <c r="E338" s="82">
        <v>4289.83</v>
      </c>
      <c r="F338" s="152">
        <f t="shared" si="7"/>
        <v>4289.83</v>
      </c>
      <c r="G338" s="147"/>
    </row>
    <row r="339" spans="1:7" ht="36" x14ac:dyDescent="0.25">
      <c r="A339" s="73" t="s">
        <v>1751</v>
      </c>
      <c r="B339" s="74" t="s">
        <v>1752</v>
      </c>
      <c r="C339" s="75">
        <v>52</v>
      </c>
      <c r="D339" s="76" t="s">
        <v>53</v>
      </c>
      <c r="E339" s="77">
        <v>1000</v>
      </c>
      <c r="F339" s="152">
        <f t="shared" si="7"/>
        <v>52000</v>
      </c>
      <c r="G339" s="147"/>
    </row>
    <row r="340" spans="1:7" ht="36" x14ac:dyDescent="0.25">
      <c r="A340" s="78" t="s">
        <v>1753</v>
      </c>
      <c r="B340" s="79" t="s">
        <v>1754</v>
      </c>
      <c r="C340" s="80">
        <v>1</v>
      </c>
      <c r="D340" s="81" t="s">
        <v>10</v>
      </c>
      <c r="E340" s="82">
        <v>10253.39</v>
      </c>
      <c r="F340" s="152">
        <f t="shared" si="7"/>
        <v>10253.39</v>
      </c>
      <c r="G340" s="147"/>
    </row>
    <row r="341" spans="1:7" ht="36" x14ac:dyDescent="0.25">
      <c r="A341" s="73" t="s">
        <v>1755</v>
      </c>
      <c r="B341" s="74" t="s">
        <v>1756</v>
      </c>
      <c r="C341" s="75">
        <v>2</v>
      </c>
      <c r="D341" s="76" t="s">
        <v>53</v>
      </c>
      <c r="E341" s="76">
        <v>593.22</v>
      </c>
      <c r="F341" s="152">
        <f t="shared" si="7"/>
        <v>1186.44</v>
      </c>
      <c r="G341" s="147"/>
    </row>
    <row r="342" spans="1:7" ht="36" x14ac:dyDescent="0.25">
      <c r="A342" s="78" t="s">
        <v>1757</v>
      </c>
      <c r="B342" s="79" t="s">
        <v>1758</v>
      </c>
      <c r="C342" s="80">
        <v>215</v>
      </c>
      <c r="D342" s="81" t="s">
        <v>47</v>
      </c>
      <c r="E342" s="81">
        <v>293.22000000000003</v>
      </c>
      <c r="F342" s="152">
        <f t="shared" si="7"/>
        <v>63042.3</v>
      </c>
      <c r="G342" s="147"/>
    </row>
    <row r="343" spans="1:7" ht="36" x14ac:dyDescent="0.25">
      <c r="A343" s="78" t="s">
        <v>1759</v>
      </c>
      <c r="B343" s="79" t="s">
        <v>1760</v>
      </c>
      <c r="C343" s="80">
        <v>12</v>
      </c>
      <c r="D343" s="81" t="s">
        <v>47</v>
      </c>
      <c r="E343" s="81">
        <v>46.61</v>
      </c>
      <c r="F343" s="152">
        <f t="shared" si="7"/>
        <v>559.31999999999994</v>
      </c>
      <c r="G343" s="147"/>
    </row>
    <row r="344" spans="1:7" ht="36" x14ac:dyDescent="0.25">
      <c r="A344" s="78" t="s">
        <v>1761</v>
      </c>
      <c r="B344" s="79" t="s">
        <v>1762</v>
      </c>
      <c r="C344" s="80">
        <v>2</v>
      </c>
      <c r="D344" s="81" t="s">
        <v>10</v>
      </c>
      <c r="E344" s="82">
        <v>6650.85</v>
      </c>
      <c r="F344" s="152">
        <f t="shared" si="7"/>
        <v>13301.7</v>
      </c>
      <c r="G344" s="147"/>
    </row>
    <row r="345" spans="1:7" ht="36" x14ac:dyDescent="0.25">
      <c r="A345" s="78" t="s">
        <v>1763</v>
      </c>
      <c r="B345" s="79" t="s">
        <v>259</v>
      </c>
      <c r="C345" s="80">
        <v>10</v>
      </c>
      <c r="D345" s="81" t="s">
        <v>10</v>
      </c>
      <c r="E345" s="82">
        <v>1781.36</v>
      </c>
      <c r="F345" s="152">
        <v>17813.599999999999</v>
      </c>
      <c r="G345" s="147"/>
    </row>
    <row r="346" spans="1:7" ht="36" x14ac:dyDescent="0.25">
      <c r="A346" s="78" t="s">
        <v>1764</v>
      </c>
      <c r="B346" s="79" t="s">
        <v>1765</v>
      </c>
      <c r="C346" s="80">
        <v>2</v>
      </c>
      <c r="D346" s="81" t="s">
        <v>10</v>
      </c>
      <c r="E346" s="81">
        <v>135.16999999999999</v>
      </c>
      <c r="F346" s="152">
        <v>270.33999999999997</v>
      </c>
      <c r="G346" s="147"/>
    </row>
    <row r="347" spans="1:7" ht="36" x14ac:dyDescent="0.25">
      <c r="A347" s="78" t="s">
        <v>1766</v>
      </c>
      <c r="B347" s="79" t="s">
        <v>260</v>
      </c>
      <c r="C347" s="80">
        <v>1</v>
      </c>
      <c r="D347" s="81" t="s">
        <v>10</v>
      </c>
      <c r="E347" s="81">
        <v>377.97</v>
      </c>
      <c r="F347" s="152">
        <v>377.97</v>
      </c>
      <c r="G347" s="147"/>
    </row>
    <row r="348" spans="1:7" ht="36" x14ac:dyDescent="0.25">
      <c r="A348" s="78" t="s">
        <v>1767</v>
      </c>
      <c r="B348" s="79" t="s">
        <v>1768</v>
      </c>
      <c r="C348" s="80">
        <v>1</v>
      </c>
      <c r="D348" s="81" t="s">
        <v>10</v>
      </c>
      <c r="E348" s="82">
        <v>41477.599999999999</v>
      </c>
      <c r="F348" s="152"/>
      <c r="G348" s="147"/>
    </row>
    <row r="349" spans="1:7" ht="36" x14ac:dyDescent="0.25">
      <c r="A349" s="78" t="s">
        <v>1769</v>
      </c>
      <c r="B349" s="79" t="s">
        <v>1768</v>
      </c>
      <c r="C349" s="80">
        <v>1</v>
      </c>
      <c r="D349" s="81" t="s">
        <v>10</v>
      </c>
      <c r="E349" s="82">
        <v>41477.61</v>
      </c>
      <c r="F349" s="152"/>
      <c r="G349" s="147"/>
    </row>
    <row r="350" spans="1:7" ht="36" x14ac:dyDescent="0.25">
      <c r="A350" s="78" t="s">
        <v>1770</v>
      </c>
      <c r="B350" s="79" t="s">
        <v>1771</v>
      </c>
      <c r="C350" s="80">
        <v>13</v>
      </c>
      <c r="D350" s="81" t="s">
        <v>10</v>
      </c>
      <c r="E350" s="81">
        <v>27.88</v>
      </c>
      <c r="F350" s="152">
        <v>362.44</v>
      </c>
      <c r="G350" s="147"/>
    </row>
    <row r="351" spans="1:7" ht="36" x14ac:dyDescent="0.25">
      <c r="A351" s="78" t="s">
        <v>1772</v>
      </c>
      <c r="B351" s="79" t="s">
        <v>1773</v>
      </c>
      <c r="C351" s="80">
        <v>55</v>
      </c>
      <c r="D351" s="81" t="s">
        <v>10</v>
      </c>
      <c r="E351" s="81">
        <v>55</v>
      </c>
      <c r="F351" s="152">
        <v>3025</v>
      </c>
      <c r="G351" s="147"/>
    </row>
    <row r="352" spans="1:7" ht="36" x14ac:dyDescent="0.25">
      <c r="A352" s="78" t="s">
        <v>1774</v>
      </c>
      <c r="B352" s="79" t="s">
        <v>1775</v>
      </c>
      <c r="C352" s="104">
        <f>10-4</f>
        <v>6</v>
      </c>
      <c r="D352" s="81" t="s">
        <v>10</v>
      </c>
      <c r="E352" s="82">
        <v>2357.63</v>
      </c>
      <c r="F352" s="152">
        <v>23576.300000000003</v>
      </c>
      <c r="G352" s="147"/>
    </row>
    <row r="353" spans="1:7" ht="36" x14ac:dyDescent="0.25">
      <c r="A353" s="78" t="s">
        <v>1776</v>
      </c>
      <c r="B353" s="79" t="s">
        <v>1775</v>
      </c>
      <c r="C353" s="80">
        <v>10</v>
      </c>
      <c r="D353" s="81" t="s">
        <v>10</v>
      </c>
      <c r="E353" s="82">
        <v>2357.63</v>
      </c>
      <c r="F353" s="152">
        <v>23576.300000000003</v>
      </c>
      <c r="G353" s="147"/>
    </row>
    <row r="354" spans="1:7" ht="36" x14ac:dyDescent="0.25">
      <c r="A354" s="78" t="s">
        <v>1777</v>
      </c>
      <c r="B354" s="79" t="s">
        <v>1650</v>
      </c>
      <c r="C354" s="80">
        <v>283.20100000000002</v>
      </c>
      <c r="D354" s="81" t="s">
        <v>17</v>
      </c>
      <c r="E354" s="81">
        <v>165.25</v>
      </c>
      <c r="F354" s="152">
        <v>46798.965250000001</v>
      </c>
      <c r="G354" s="147"/>
    </row>
    <row r="355" spans="1:7" ht="36" x14ac:dyDescent="0.25">
      <c r="A355" s="78" t="s">
        <v>1778</v>
      </c>
      <c r="B355" s="79" t="s">
        <v>1779</v>
      </c>
      <c r="C355" s="80">
        <v>2</v>
      </c>
      <c r="D355" s="81" t="s">
        <v>10</v>
      </c>
      <c r="E355" s="81">
        <v>670.34</v>
      </c>
      <c r="F355" s="152">
        <v>1340.68</v>
      </c>
      <c r="G355" s="147"/>
    </row>
    <row r="356" spans="1:7" ht="36" x14ac:dyDescent="0.25">
      <c r="A356" s="78" t="s">
        <v>1780</v>
      </c>
      <c r="B356" s="79" t="s">
        <v>1781</v>
      </c>
      <c r="C356" s="80">
        <v>30</v>
      </c>
      <c r="D356" s="81" t="s">
        <v>17</v>
      </c>
      <c r="E356" s="81">
        <v>139.33000000000001</v>
      </c>
      <c r="F356" s="152">
        <v>4179.9000000000005</v>
      </c>
      <c r="G356" s="147"/>
    </row>
    <row r="357" spans="1:7" ht="36" x14ac:dyDescent="0.25">
      <c r="A357" s="78" t="s">
        <v>1782</v>
      </c>
      <c r="B357" s="79" t="s">
        <v>19</v>
      </c>
      <c r="C357" s="80">
        <v>2</v>
      </c>
      <c r="D357" s="81" t="s">
        <v>10</v>
      </c>
      <c r="E357" s="82">
        <v>1909.32</v>
      </c>
      <c r="F357" s="152">
        <v>3818.64</v>
      </c>
      <c r="G357" s="147"/>
    </row>
    <row r="358" spans="1:7" ht="36" x14ac:dyDescent="0.25">
      <c r="A358" s="78" t="s">
        <v>1783</v>
      </c>
      <c r="B358" s="79" t="s">
        <v>1784</v>
      </c>
      <c r="C358" s="80">
        <v>6</v>
      </c>
      <c r="D358" s="81" t="s">
        <v>10</v>
      </c>
      <c r="E358" s="81">
        <v>12.25</v>
      </c>
      <c r="F358" s="152">
        <v>73.5</v>
      </c>
      <c r="G358" s="147"/>
    </row>
    <row r="359" spans="1:7" ht="36" x14ac:dyDescent="0.25">
      <c r="A359" s="188" t="s">
        <v>1785</v>
      </c>
      <c r="B359" s="103" t="s">
        <v>1786</v>
      </c>
      <c r="C359" s="104">
        <v>0.12</v>
      </c>
      <c r="D359" s="105" t="s">
        <v>79</v>
      </c>
      <c r="E359" s="189">
        <v>48728.81</v>
      </c>
      <c r="F359" s="148"/>
      <c r="G359" s="147"/>
    </row>
    <row r="360" spans="1:7" ht="36" x14ac:dyDescent="0.25">
      <c r="A360" s="188" t="s">
        <v>1787</v>
      </c>
      <c r="B360" s="103" t="s">
        <v>1788</v>
      </c>
      <c r="C360" s="104">
        <f>3.341-0.105</f>
        <v>3.2360000000000002</v>
      </c>
      <c r="D360" s="105" t="s">
        <v>79</v>
      </c>
      <c r="E360" s="189">
        <v>53389.83</v>
      </c>
      <c r="F360" s="148"/>
      <c r="G360" s="147"/>
    </row>
    <row r="361" spans="1:7" ht="36" x14ac:dyDescent="0.25">
      <c r="A361" s="78" t="s">
        <v>1789</v>
      </c>
      <c r="B361" s="79" t="s">
        <v>1790</v>
      </c>
      <c r="C361" s="80">
        <v>1</v>
      </c>
      <c r="D361" s="81" t="s">
        <v>10</v>
      </c>
      <c r="E361" s="82">
        <v>1601.69</v>
      </c>
      <c r="F361" s="152">
        <v>1601.69</v>
      </c>
      <c r="G361" s="147"/>
    </row>
    <row r="362" spans="1:7" ht="36" x14ac:dyDescent="0.25">
      <c r="A362" s="78" t="s">
        <v>1791</v>
      </c>
      <c r="B362" s="79" t="s">
        <v>1792</v>
      </c>
      <c r="C362" s="80">
        <v>10</v>
      </c>
      <c r="D362" s="81" t="s">
        <v>10</v>
      </c>
      <c r="E362" s="82">
        <v>2807.63</v>
      </c>
      <c r="F362" s="152">
        <v>28076.300000000003</v>
      </c>
      <c r="G362" s="147"/>
    </row>
    <row r="363" spans="1:7" ht="36" x14ac:dyDescent="0.25">
      <c r="A363" s="78" t="s">
        <v>1793</v>
      </c>
      <c r="B363" s="79" t="s">
        <v>1794</v>
      </c>
      <c r="C363" s="80">
        <v>1</v>
      </c>
      <c r="D363" s="81" t="s">
        <v>10</v>
      </c>
      <c r="E363" s="82">
        <v>16116.1</v>
      </c>
      <c r="F363" s="152">
        <v>16116.1</v>
      </c>
      <c r="G363" s="147"/>
    </row>
    <row r="364" spans="1:7" ht="36" x14ac:dyDescent="0.25">
      <c r="A364" s="78" t="s">
        <v>1795</v>
      </c>
      <c r="B364" s="79" t="s">
        <v>1796</v>
      </c>
      <c r="C364" s="80">
        <v>14</v>
      </c>
      <c r="D364" s="81" t="s">
        <v>10</v>
      </c>
      <c r="E364" s="82">
        <v>1948.54</v>
      </c>
      <c r="F364" s="152">
        <v>27279.559999999998</v>
      </c>
      <c r="G364" s="147"/>
    </row>
    <row r="365" spans="1:7" ht="40.5" x14ac:dyDescent="0.25">
      <c r="A365" s="87" t="s">
        <v>1797</v>
      </c>
      <c r="B365" s="87" t="s">
        <v>6</v>
      </c>
      <c r="C365" s="87" t="s">
        <v>7</v>
      </c>
      <c r="D365" s="87" t="s">
        <v>8</v>
      </c>
      <c r="E365" s="87" t="s">
        <v>1817</v>
      </c>
      <c r="F365" s="90"/>
      <c r="G365" s="147"/>
    </row>
    <row r="366" spans="1:7" ht="36" x14ac:dyDescent="0.25">
      <c r="A366" s="83" t="s">
        <v>1436</v>
      </c>
      <c r="B366" s="84" t="s">
        <v>1798</v>
      </c>
      <c r="C366" s="85">
        <v>6</v>
      </c>
      <c r="D366" s="81" t="s">
        <v>10</v>
      </c>
      <c r="E366" s="85">
        <v>293.58</v>
      </c>
      <c r="F366" s="90">
        <f>E366*C366</f>
        <v>1761.48</v>
      </c>
      <c r="G366" s="147"/>
    </row>
    <row r="367" spans="1:7" ht="36" x14ac:dyDescent="0.25">
      <c r="A367" s="83" t="s">
        <v>1438</v>
      </c>
      <c r="B367" s="84" t="s">
        <v>238</v>
      </c>
      <c r="C367" s="85">
        <v>5</v>
      </c>
      <c r="D367" s="81" t="s">
        <v>10</v>
      </c>
      <c r="E367" s="86">
        <v>19650.849999999999</v>
      </c>
      <c r="F367" s="90">
        <f t="shared" ref="F367:F385" si="8">E367*C367</f>
        <v>98254.25</v>
      </c>
      <c r="G367" s="147"/>
    </row>
    <row r="368" spans="1:7" ht="36" x14ac:dyDescent="0.25">
      <c r="A368" s="83" t="s">
        <v>1440</v>
      </c>
      <c r="B368" s="84" t="s">
        <v>1799</v>
      </c>
      <c r="C368" s="85">
        <v>1</v>
      </c>
      <c r="D368" s="81" t="s">
        <v>66</v>
      </c>
      <c r="E368" s="86">
        <v>21745.759999999998</v>
      </c>
      <c r="F368" s="90">
        <f t="shared" si="8"/>
        <v>21745.759999999998</v>
      </c>
      <c r="G368" s="147"/>
    </row>
    <row r="369" spans="1:7" ht="36" x14ac:dyDescent="0.25">
      <c r="A369" s="83" t="s">
        <v>1444</v>
      </c>
      <c r="B369" s="84" t="s">
        <v>1800</v>
      </c>
      <c r="C369" s="85">
        <v>2</v>
      </c>
      <c r="D369" s="81" t="s">
        <v>66</v>
      </c>
      <c r="E369" s="86">
        <v>9868.65</v>
      </c>
      <c r="F369" s="90">
        <f t="shared" si="8"/>
        <v>19737.3</v>
      </c>
      <c r="G369" s="147"/>
    </row>
    <row r="370" spans="1:7" ht="36" x14ac:dyDescent="0.25">
      <c r="A370" s="83" t="s">
        <v>1446</v>
      </c>
      <c r="B370" s="84" t="s">
        <v>1801</v>
      </c>
      <c r="C370" s="85">
        <v>1</v>
      </c>
      <c r="D370" s="81" t="s">
        <v>66</v>
      </c>
      <c r="E370" s="86">
        <v>34605.08</v>
      </c>
      <c r="F370" s="90">
        <f t="shared" si="8"/>
        <v>34605.08</v>
      </c>
      <c r="G370" s="147"/>
    </row>
    <row r="371" spans="1:7" ht="36" x14ac:dyDescent="0.25">
      <c r="A371" s="83" t="s">
        <v>1448</v>
      </c>
      <c r="B371" s="84" t="s">
        <v>242</v>
      </c>
      <c r="C371" s="85">
        <v>1</v>
      </c>
      <c r="D371" s="81" t="s">
        <v>66</v>
      </c>
      <c r="E371" s="86">
        <v>8658.4699999999993</v>
      </c>
      <c r="F371" s="90">
        <f t="shared" si="8"/>
        <v>8658.4699999999993</v>
      </c>
      <c r="G371" s="147"/>
    </row>
    <row r="372" spans="1:7" ht="36" x14ac:dyDescent="0.25">
      <c r="A372" s="83" t="s">
        <v>1450</v>
      </c>
      <c r="B372" s="84" t="s">
        <v>1802</v>
      </c>
      <c r="C372" s="85">
        <v>2</v>
      </c>
      <c r="D372" s="81" t="s">
        <v>66</v>
      </c>
      <c r="E372" s="86">
        <v>26436.44</v>
      </c>
      <c r="F372" s="90">
        <f t="shared" si="8"/>
        <v>52872.88</v>
      </c>
      <c r="G372" s="147"/>
    </row>
    <row r="373" spans="1:7" ht="36" x14ac:dyDescent="0.25">
      <c r="A373" s="83" t="s">
        <v>1803</v>
      </c>
      <c r="B373" s="84" t="s">
        <v>1804</v>
      </c>
      <c r="C373" s="85">
        <v>3</v>
      </c>
      <c r="D373" s="81" t="s">
        <v>66</v>
      </c>
      <c r="E373" s="86">
        <v>26436.44</v>
      </c>
      <c r="F373" s="90">
        <f t="shared" si="8"/>
        <v>79309.319999999992</v>
      </c>
      <c r="G373" s="147"/>
    </row>
    <row r="374" spans="1:7" ht="36" x14ac:dyDescent="0.25">
      <c r="A374" s="83" t="s">
        <v>1481</v>
      </c>
      <c r="B374" s="84" t="s">
        <v>149</v>
      </c>
      <c r="C374" s="105">
        <f>67.032-3-19-21.3</f>
        <v>23.731999999999996</v>
      </c>
      <c r="D374" s="81" t="s">
        <v>150</v>
      </c>
      <c r="E374" s="86">
        <v>320</v>
      </c>
      <c r="F374" s="90">
        <f t="shared" si="8"/>
        <v>7594.2399999999989</v>
      </c>
      <c r="G374" s="147"/>
    </row>
    <row r="375" spans="1:7" ht="36" x14ac:dyDescent="0.25">
      <c r="A375" s="83" t="s">
        <v>1487</v>
      </c>
      <c r="B375" s="84" t="s">
        <v>1805</v>
      </c>
      <c r="C375" s="85">
        <v>1</v>
      </c>
      <c r="D375" s="81" t="s">
        <v>10</v>
      </c>
      <c r="E375" s="86">
        <v>20999</v>
      </c>
      <c r="F375" s="90">
        <f t="shared" si="8"/>
        <v>20999</v>
      </c>
      <c r="G375" s="147"/>
    </row>
    <row r="376" spans="1:7" ht="36" x14ac:dyDescent="0.25">
      <c r="A376" s="83" t="s">
        <v>1493</v>
      </c>
      <c r="B376" s="84" t="s">
        <v>262</v>
      </c>
      <c r="C376" s="85">
        <v>44</v>
      </c>
      <c r="D376" s="81" t="s">
        <v>10</v>
      </c>
      <c r="E376" s="85">
        <v>49.2</v>
      </c>
      <c r="F376" s="90">
        <f t="shared" si="8"/>
        <v>2164.8000000000002</v>
      </c>
      <c r="G376" s="147"/>
    </row>
    <row r="377" spans="1:7" ht="36" x14ac:dyDescent="0.25">
      <c r="A377" s="83" t="s">
        <v>1501</v>
      </c>
      <c r="B377" s="84" t="s">
        <v>1806</v>
      </c>
      <c r="C377" s="85">
        <v>18</v>
      </c>
      <c r="D377" s="81" t="s">
        <v>53</v>
      </c>
      <c r="E377" s="85">
        <v>18.3</v>
      </c>
      <c r="F377" s="90">
        <f t="shared" si="8"/>
        <v>329.40000000000003</v>
      </c>
      <c r="G377" s="147"/>
    </row>
    <row r="378" spans="1:7" ht="36" x14ac:dyDescent="0.25">
      <c r="A378" s="83" t="s">
        <v>1503</v>
      </c>
      <c r="B378" s="84" t="s">
        <v>1806</v>
      </c>
      <c r="C378" s="85">
        <v>3</v>
      </c>
      <c r="D378" s="81" t="s">
        <v>53</v>
      </c>
      <c r="E378" s="85">
        <v>11.83</v>
      </c>
      <c r="F378" s="90">
        <f t="shared" si="8"/>
        <v>35.49</v>
      </c>
      <c r="G378" s="147"/>
    </row>
    <row r="379" spans="1:7" ht="36" x14ac:dyDescent="0.25">
      <c r="A379" s="83" t="s">
        <v>1534</v>
      </c>
      <c r="B379" s="84" t="s">
        <v>1807</v>
      </c>
      <c r="C379" s="85">
        <v>1.7</v>
      </c>
      <c r="D379" s="81" t="s">
        <v>17</v>
      </c>
      <c r="E379" s="85">
        <v>176.74</v>
      </c>
      <c r="F379" s="90">
        <f t="shared" si="8"/>
        <v>300.45800000000003</v>
      </c>
      <c r="G379" s="147"/>
    </row>
    <row r="380" spans="1:7" ht="36" x14ac:dyDescent="0.25">
      <c r="A380" s="83" t="s">
        <v>1546</v>
      </c>
      <c r="B380" s="84" t="s">
        <v>1808</v>
      </c>
      <c r="C380" s="85">
        <v>1</v>
      </c>
      <c r="D380" s="81" t="s">
        <v>10</v>
      </c>
      <c r="E380" s="86">
        <v>6242.39</v>
      </c>
      <c r="F380" s="90">
        <f t="shared" si="8"/>
        <v>6242.39</v>
      </c>
      <c r="G380" s="147"/>
    </row>
    <row r="381" spans="1:7" ht="36" x14ac:dyDescent="0.25">
      <c r="A381" s="83" t="s">
        <v>1556</v>
      </c>
      <c r="B381" s="84" t="s">
        <v>1809</v>
      </c>
      <c r="C381" s="85">
        <v>1</v>
      </c>
      <c r="D381" s="81" t="s">
        <v>10</v>
      </c>
      <c r="E381" s="86">
        <v>9313.56</v>
      </c>
      <c r="F381" s="90">
        <f t="shared" si="8"/>
        <v>9313.56</v>
      </c>
      <c r="G381" s="147"/>
    </row>
    <row r="382" spans="1:7" ht="36" x14ac:dyDescent="0.25">
      <c r="A382" s="83" t="s">
        <v>1560</v>
      </c>
      <c r="B382" s="84" t="s">
        <v>1810</v>
      </c>
      <c r="C382" s="85">
        <v>1</v>
      </c>
      <c r="D382" s="81" t="s">
        <v>10</v>
      </c>
      <c r="E382" s="86">
        <v>9991.5300000000007</v>
      </c>
      <c r="F382" s="90">
        <f t="shared" si="8"/>
        <v>9991.5300000000007</v>
      </c>
      <c r="G382" s="147" t="s">
        <v>1837</v>
      </c>
    </row>
    <row r="383" spans="1:7" ht="36" x14ac:dyDescent="0.25">
      <c r="A383" s="83" t="s">
        <v>1811</v>
      </c>
      <c r="B383" s="84" t="s">
        <v>1812</v>
      </c>
      <c r="C383" s="81">
        <v>1</v>
      </c>
      <c r="D383" s="81" t="s">
        <v>10</v>
      </c>
      <c r="E383" s="86">
        <v>13466.95</v>
      </c>
      <c r="F383" s="90">
        <f t="shared" si="8"/>
        <v>13466.95</v>
      </c>
      <c r="G383" s="147"/>
    </row>
    <row r="384" spans="1:7" ht="36" x14ac:dyDescent="0.25">
      <c r="A384" s="83" t="s">
        <v>1813</v>
      </c>
      <c r="B384" s="84" t="s">
        <v>1814</v>
      </c>
      <c r="C384" s="81">
        <v>1</v>
      </c>
      <c r="D384" s="81" t="s">
        <v>10</v>
      </c>
      <c r="E384" s="86">
        <v>5923.73</v>
      </c>
      <c r="F384" s="90">
        <f t="shared" si="8"/>
        <v>5923.73</v>
      </c>
      <c r="G384" s="147"/>
    </row>
    <row r="385" spans="1:7" ht="36" x14ac:dyDescent="0.25">
      <c r="A385" s="83" t="s">
        <v>1816</v>
      </c>
      <c r="B385" s="84" t="s">
        <v>1815</v>
      </c>
      <c r="C385" s="81">
        <v>1</v>
      </c>
      <c r="D385" s="81" t="s">
        <v>10</v>
      </c>
      <c r="E385" s="86">
        <v>12288.14</v>
      </c>
      <c r="F385" s="90">
        <f t="shared" si="8"/>
        <v>12288.14</v>
      </c>
      <c r="G385" s="147"/>
    </row>
    <row r="386" spans="1:7" x14ac:dyDescent="0.25">
      <c r="A386" s="147"/>
      <c r="B386" s="121" t="s">
        <v>1901</v>
      </c>
      <c r="C386" s="147"/>
      <c r="D386" s="147"/>
      <c r="E386" s="147"/>
      <c r="F386" s="153"/>
      <c r="G386" s="147"/>
    </row>
    <row r="387" spans="1:7" ht="36" x14ac:dyDescent="0.25">
      <c r="A387" s="184" t="s">
        <v>1838</v>
      </c>
      <c r="B387" s="103" t="s">
        <v>1839</v>
      </c>
      <c r="C387" s="185">
        <v>292.5</v>
      </c>
      <c r="D387" s="105" t="s">
        <v>1480</v>
      </c>
      <c r="E387" s="186">
        <v>522</v>
      </c>
      <c r="F387" s="186"/>
      <c r="G387" s="147"/>
    </row>
    <row r="388" spans="1:7" ht="36" x14ac:dyDescent="0.25">
      <c r="A388" s="184" t="s">
        <v>1840</v>
      </c>
      <c r="B388" s="103" t="s">
        <v>1841</v>
      </c>
      <c r="C388" s="185">
        <v>130</v>
      </c>
      <c r="D388" s="105" t="s">
        <v>1480</v>
      </c>
      <c r="E388" s="186">
        <v>488</v>
      </c>
      <c r="F388" s="186"/>
      <c r="G388" s="147"/>
    </row>
    <row r="389" spans="1:7" ht="36" x14ac:dyDescent="0.25">
      <c r="A389" s="184" t="s">
        <v>1842</v>
      </c>
      <c r="B389" s="103" t="s">
        <v>1843</v>
      </c>
      <c r="C389" s="185">
        <v>219</v>
      </c>
      <c r="D389" s="105" t="s">
        <v>1480</v>
      </c>
      <c r="E389" s="186">
        <v>1810</v>
      </c>
      <c r="F389" s="186"/>
      <c r="G389" s="147"/>
    </row>
    <row r="390" spans="1:7" ht="36" x14ac:dyDescent="0.25">
      <c r="A390" s="184" t="s">
        <v>1844</v>
      </c>
      <c r="B390" s="103" t="s">
        <v>1845</v>
      </c>
      <c r="C390" s="185">
        <v>110</v>
      </c>
      <c r="D390" s="105" t="s">
        <v>1480</v>
      </c>
      <c r="E390" s="186">
        <v>386</v>
      </c>
      <c r="F390" s="186"/>
      <c r="G390" s="147"/>
    </row>
    <row r="391" spans="1:7" ht="36" x14ac:dyDescent="0.25">
      <c r="A391" s="184" t="s">
        <v>1846</v>
      </c>
      <c r="B391" s="103" t="s">
        <v>1847</v>
      </c>
      <c r="C391" s="185">
        <v>350</v>
      </c>
      <c r="D391" s="105" t="s">
        <v>1480</v>
      </c>
      <c r="E391" s="186">
        <v>430</v>
      </c>
      <c r="F391" s="186"/>
      <c r="G391" s="147"/>
    </row>
    <row r="392" spans="1:7" ht="36" x14ac:dyDescent="0.25">
      <c r="A392" s="184" t="s">
        <v>1848</v>
      </c>
      <c r="B392" s="103" t="s">
        <v>1563</v>
      </c>
      <c r="C392" s="185">
        <v>5554</v>
      </c>
      <c r="D392" s="105" t="s">
        <v>47</v>
      </c>
      <c r="E392" s="186">
        <v>15</v>
      </c>
      <c r="F392" s="186"/>
      <c r="G392" s="147"/>
    </row>
    <row r="393" spans="1:7" ht="30" x14ac:dyDescent="0.25">
      <c r="A393" s="122"/>
      <c r="B393" s="187" t="s">
        <v>2088</v>
      </c>
      <c r="C393" s="122">
        <v>7</v>
      </c>
      <c r="D393" s="105" t="s">
        <v>10</v>
      </c>
      <c r="E393" s="122">
        <v>200</v>
      </c>
      <c r="F393" s="148"/>
      <c r="G393" s="147"/>
    </row>
    <row r="394" spans="1:7" ht="30" x14ac:dyDescent="0.25">
      <c r="A394" s="122"/>
      <c r="B394" s="187" t="s">
        <v>2089</v>
      </c>
      <c r="C394" s="122">
        <v>7</v>
      </c>
      <c r="D394" s="105" t="s">
        <v>10</v>
      </c>
      <c r="E394" s="122">
        <v>200</v>
      </c>
      <c r="F394" s="148"/>
      <c r="G394" s="147"/>
    </row>
    <row r="395" spans="1:7" ht="30" x14ac:dyDescent="0.25">
      <c r="A395" s="122"/>
      <c r="B395" s="187" t="s">
        <v>2090</v>
      </c>
      <c r="C395" s="122">
        <v>4</v>
      </c>
      <c r="D395" s="105" t="s">
        <v>10</v>
      </c>
      <c r="E395" s="122">
        <v>200</v>
      </c>
      <c r="F395" s="148"/>
      <c r="G395" s="147"/>
    </row>
    <row r="396" spans="1:7" ht="45" x14ac:dyDescent="0.25">
      <c r="A396" s="122"/>
      <c r="B396" s="187" t="s">
        <v>201</v>
      </c>
      <c r="C396" s="122">
        <v>4</v>
      </c>
      <c r="D396" s="105" t="s">
        <v>10</v>
      </c>
      <c r="E396" s="122">
        <v>200</v>
      </c>
      <c r="F396" s="148"/>
      <c r="G396" s="147"/>
    </row>
    <row r="397" spans="1:7" ht="30" x14ac:dyDescent="0.25">
      <c r="A397" s="122"/>
      <c r="B397" s="187" t="s">
        <v>2091</v>
      </c>
      <c r="C397" s="122">
        <v>6</v>
      </c>
      <c r="D397" s="105" t="s">
        <v>10</v>
      </c>
      <c r="E397" s="122">
        <v>200</v>
      </c>
      <c r="F397" s="148"/>
      <c r="G397" s="147"/>
    </row>
    <row r="398" spans="1:7" x14ac:dyDescent="0.25">
      <c r="A398" s="20"/>
      <c r="B398" s="154" t="s">
        <v>2092</v>
      </c>
      <c r="C398" s="20">
        <v>7</v>
      </c>
      <c r="D398" s="140" t="s">
        <v>10</v>
      </c>
      <c r="E398" s="20">
        <v>200</v>
      </c>
      <c r="F398" s="146">
        <f t="shared" ref="F398:F407" si="9">E398*C398</f>
        <v>1400</v>
      </c>
      <c r="G398" s="147"/>
    </row>
    <row r="399" spans="1:7" x14ac:dyDescent="0.25">
      <c r="A399" s="154"/>
      <c r="B399" s="154" t="s">
        <v>2093</v>
      </c>
      <c r="C399" s="154">
        <v>2</v>
      </c>
      <c r="D399" s="155" t="s">
        <v>10</v>
      </c>
      <c r="E399" s="154">
        <v>200</v>
      </c>
      <c r="F399" s="157">
        <f t="shared" si="9"/>
        <v>400</v>
      </c>
      <c r="G399" s="147"/>
    </row>
    <row r="400" spans="1:7" ht="45" x14ac:dyDescent="0.25">
      <c r="A400" s="154"/>
      <c r="B400" s="156" t="s">
        <v>2102</v>
      </c>
      <c r="C400" s="154">
        <v>6</v>
      </c>
      <c r="D400" s="154" t="s">
        <v>53</v>
      </c>
      <c r="E400" s="154">
        <v>1000</v>
      </c>
      <c r="F400" s="157">
        <f t="shared" si="9"/>
        <v>6000</v>
      </c>
      <c r="G400" s="147"/>
    </row>
    <row r="401" spans="1:7" ht="45" x14ac:dyDescent="0.25">
      <c r="A401" s="154"/>
      <c r="B401" s="156" t="s">
        <v>2103</v>
      </c>
      <c r="C401" s="154">
        <v>3</v>
      </c>
      <c r="D401" s="154" t="s">
        <v>53</v>
      </c>
      <c r="E401" s="154">
        <v>1000</v>
      </c>
      <c r="F401" s="157">
        <f t="shared" si="9"/>
        <v>3000</v>
      </c>
      <c r="G401" s="147"/>
    </row>
    <row r="402" spans="1:7" ht="45" x14ac:dyDescent="0.25">
      <c r="A402" s="154"/>
      <c r="B402" s="156" t="s">
        <v>2104</v>
      </c>
      <c r="C402" s="154">
        <v>20</v>
      </c>
      <c r="D402" s="154" t="s">
        <v>53</v>
      </c>
      <c r="E402" s="154">
        <v>1000</v>
      </c>
      <c r="F402" s="157">
        <f t="shared" si="9"/>
        <v>20000</v>
      </c>
      <c r="G402" s="147"/>
    </row>
    <row r="403" spans="1:7" ht="30" x14ac:dyDescent="0.25">
      <c r="A403" s="154"/>
      <c r="B403" s="154" t="s">
        <v>2105</v>
      </c>
      <c r="C403" s="154">
        <v>38</v>
      </c>
      <c r="D403" s="154" t="s">
        <v>53</v>
      </c>
      <c r="E403" s="154">
        <v>1104</v>
      </c>
      <c r="F403" s="157">
        <f t="shared" si="9"/>
        <v>41952</v>
      </c>
    </row>
    <row r="404" spans="1:7" ht="30" x14ac:dyDescent="0.25">
      <c r="A404" s="154"/>
      <c r="B404" s="154" t="s">
        <v>2106</v>
      </c>
      <c r="C404" s="154">
        <v>1</v>
      </c>
      <c r="D404" s="154" t="s">
        <v>53</v>
      </c>
      <c r="E404" s="154">
        <v>840</v>
      </c>
      <c r="F404" s="157">
        <f t="shared" si="9"/>
        <v>840</v>
      </c>
    </row>
    <row r="405" spans="1:7" ht="30" x14ac:dyDescent="0.25">
      <c r="A405" s="154"/>
      <c r="B405" s="154" t="s">
        <v>2107</v>
      </c>
      <c r="C405" s="154">
        <v>2</v>
      </c>
      <c r="D405" s="154" t="s">
        <v>53</v>
      </c>
      <c r="E405" s="154">
        <v>840</v>
      </c>
      <c r="F405" s="157">
        <f t="shared" si="9"/>
        <v>1680</v>
      </c>
    </row>
    <row r="406" spans="1:7" ht="30" x14ac:dyDescent="0.25">
      <c r="A406" s="154"/>
      <c r="B406" s="154" t="s">
        <v>2108</v>
      </c>
      <c r="C406" s="154">
        <v>4.5</v>
      </c>
      <c r="D406" s="154" t="s">
        <v>17</v>
      </c>
      <c r="E406" s="154">
        <v>88</v>
      </c>
      <c r="F406" s="157">
        <f t="shared" si="9"/>
        <v>396</v>
      </c>
    </row>
    <row r="407" spans="1:7" ht="45" x14ac:dyDescent="0.25">
      <c r="A407" s="174"/>
      <c r="B407" s="174" t="s">
        <v>2109</v>
      </c>
      <c r="C407" s="174">
        <v>5</v>
      </c>
      <c r="D407" s="174" t="s">
        <v>10</v>
      </c>
      <c r="E407" s="174">
        <v>1350</v>
      </c>
      <c r="F407" s="175">
        <f t="shared" si="9"/>
        <v>6750</v>
      </c>
    </row>
    <row r="408" spans="1:7" ht="47.25" x14ac:dyDescent="0.25">
      <c r="A408" s="49" t="s">
        <v>5</v>
      </c>
      <c r="B408" s="50" t="s">
        <v>6</v>
      </c>
      <c r="C408" s="49" t="s">
        <v>7</v>
      </c>
      <c r="D408" s="49" t="s">
        <v>8</v>
      </c>
      <c r="E408" s="50" t="s">
        <v>9</v>
      </c>
      <c r="F408" s="176"/>
    </row>
    <row r="409" spans="1:7" x14ac:dyDescent="0.25">
      <c r="A409" s="156">
        <v>1</v>
      </c>
      <c r="B409" s="156" t="s">
        <v>2166</v>
      </c>
      <c r="C409" s="177">
        <v>1</v>
      </c>
      <c r="D409" s="156" t="s">
        <v>10</v>
      </c>
      <c r="E409" s="176">
        <v>10000</v>
      </c>
      <c r="F409" s="176">
        <f>E409*C409</f>
        <v>10000</v>
      </c>
    </row>
    <row r="410" spans="1:7" x14ac:dyDescent="0.25">
      <c r="A410" s="156">
        <f>A409+1</f>
        <v>2</v>
      </c>
      <c r="B410" s="156" t="s">
        <v>2167</v>
      </c>
      <c r="C410" s="177">
        <v>5</v>
      </c>
      <c r="D410" s="156" t="s">
        <v>10</v>
      </c>
      <c r="E410" s="176">
        <v>8000</v>
      </c>
      <c r="F410" s="176">
        <f t="shared" ref="F410:F425" si="10">E410*C410</f>
        <v>40000</v>
      </c>
    </row>
    <row r="411" spans="1:7" x14ac:dyDescent="0.25">
      <c r="A411" s="156">
        <f t="shared" ref="A411:A427" si="11">A410+1</f>
        <v>3</v>
      </c>
      <c r="B411" s="156" t="s">
        <v>2168</v>
      </c>
      <c r="C411" s="177">
        <v>2</v>
      </c>
      <c r="D411" s="156" t="s">
        <v>10</v>
      </c>
      <c r="E411" s="176">
        <v>1800</v>
      </c>
      <c r="F411" s="176">
        <f t="shared" si="10"/>
        <v>3600</v>
      </c>
    </row>
    <row r="412" spans="1:7" x14ac:dyDescent="0.25">
      <c r="A412" s="156">
        <f t="shared" si="11"/>
        <v>4</v>
      </c>
      <c r="B412" s="156" t="s">
        <v>2169</v>
      </c>
      <c r="C412" s="177">
        <v>1</v>
      </c>
      <c r="D412" s="156" t="s">
        <v>10</v>
      </c>
      <c r="E412" s="176">
        <v>4400</v>
      </c>
      <c r="F412" s="176">
        <f t="shared" si="10"/>
        <v>4400</v>
      </c>
    </row>
    <row r="413" spans="1:7" x14ac:dyDescent="0.25">
      <c r="A413" s="178">
        <f t="shared" si="11"/>
        <v>5</v>
      </c>
      <c r="B413" s="178" t="s">
        <v>2170</v>
      </c>
      <c r="C413" s="179">
        <v>1</v>
      </c>
      <c r="D413" s="178" t="s">
        <v>10</v>
      </c>
      <c r="E413" s="180">
        <v>12000</v>
      </c>
      <c r="F413" s="180"/>
    </row>
    <row r="414" spans="1:7" x14ac:dyDescent="0.25">
      <c r="A414" s="156">
        <f t="shared" si="11"/>
        <v>6</v>
      </c>
      <c r="B414" s="156" t="s">
        <v>2171</v>
      </c>
      <c r="C414" s="177">
        <v>1</v>
      </c>
      <c r="D414" s="156" t="s">
        <v>10</v>
      </c>
      <c r="E414" s="176">
        <v>4500</v>
      </c>
      <c r="F414" s="176">
        <f t="shared" si="10"/>
        <v>4500</v>
      </c>
    </row>
    <row r="415" spans="1:7" x14ac:dyDescent="0.25">
      <c r="A415" s="156">
        <f t="shared" si="11"/>
        <v>7</v>
      </c>
      <c r="B415" s="156" t="s">
        <v>2172</v>
      </c>
      <c r="C415" s="177">
        <v>1</v>
      </c>
      <c r="D415" s="156" t="s">
        <v>10</v>
      </c>
      <c r="E415" s="176">
        <v>4000</v>
      </c>
      <c r="F415" s="176">
        <f t="shared" si="10"/>
        <v>4000</v>
      </c>
    </row>
    <row r="416" spans="1:7" x14ac:dyDescent="0.25">
      <c r="A416" s="156">
        <f t="shared" si="11"/>
        <v>8</v>
      </c>
      <c r="B416" s="156" t="s">
        <v>2173</v>
      </c>
      <c r="C416" s="177">
        <v>1</v>
      </c>
      <c r="D416" s="156" t="s">
        <v>10</v>
      </c>
      <c r="E416" s="176">
        <v>1500</v>
      </c>
      <c r="F416" s="176">
        <f t="shared" si="10"/>
        <v>1500</v>
      </c>
    </row>
    <row r="417" spans="1:6" x14ac:dyDescent="0.25">
      <c r="A417" s="156">
        <f t="shared" si="11"/>
        <v>9</v>
      </c>
      <c r="B417" s="156" t="s">
        <v>2174</v>
      </c>
      <c r="C417" s="177">
        <v>2</v>
      </c>
      <c r="D417" s="156" t="s">
        <v>10</v>
      </c>
      <c r="E417" s="176">
        <v>3600</v>
      </c>
      <c r="F417" s="176">
        <f t="shared" si="10"/>
        <v>7200</v>
      </c>
    </row>
    <row r="418" spans="1:6" x14ac:dyDescent="0.25">
      <c r="A418" s="156">
        <f t="shared" si="11"/>
        <v>10</v>
      </c>
      <c r="B418" s="156" t="s">
        <v>2175</v>
      </c>
      <c r="C418" s="177">
        <v>2</v>
      </c>
      <c r="D418" s="156" t="s">
        <v>10</v>
      </c>
      <c r="E418" s="176">
        <v>1500</v>
      </c>
      <c r="F418" s="176">
        <f t="shared" si="10"/>
        <v>3000</v>
      </c>
    </row>
    <row r="419" spans="1:6" x14ac:dyDescent="0.25">
      <c r="A419" s="156">
        <f t="shared" si="11"/>
        <v>11</v>
      </c>
      <c r="B419" s="156" t="s">
        <v>2176</v>
      </c>
      <c r="C419" s="177">
        <v>2</v>
      </c>
      <c r="D419" s="156" t="s">
        <v>10</v>
      </c>
      <c r="E419" s="176">
        <v>6500</v>
      </c>
      <c r="F419" s="176">
        <f t="shared" si="10"/>
        <v>13000</v>
      </c>
    </row>
    <row r="420" spans="1:6" x14ac:dyDescent="0.25">
      <c r="A420" s="178">
        <f t="shared" si="11"/>
        <v>12</v>
      </c>
      <c r="B420" s="178" t="s">
        <v>2177</v>
      </c>
      <c r="C420" s="179">
        <v>1</v>
      </c>
      <c r="D420" s="178" t="s">
        <v>10</v>
      </c>
      <c r="E420" s="180">
        <v>7600</v>
      </c>
      <c r="F420" s="180"/>
    </row>
    <row r="421" spans="1:6" x14ac:dyDescent="0.25">
      <c r="A421" s="156">
        <f t="shared" si="11"/>
        <v>13</v>
      </c>
      <c r="B421" s="156" t="s">
        <v>2178</v>
      </c>
      <c r="C421" s="177">
        <v>1</v>
      </c>
      <c r="D421" s="156" t="s">
        <v>10</v>
      </c>
      <c r="E421" s="176">
        <v>15000</v>
      </c>
      <c r="F421" s="176">
        <f t="shared" si="10"/>
        <v>15000</v>
      </c>
    </row>
    <row r="422" spans="1:6" x14ac:dyDescent="0.25">
      <c r="A422" s="156">
        <f t="shared" si="11"/>
        <v>14</v>
      </c>
      <c r="B422" s="156" t="s">
        <v>2179</v>
      </c>
      <c r="C422" s="177">
        <v>1</v>
      </c>
      <c r="D422" s="156" t="s">
        <v>10</v>
      </c>
      <c r="E422" s="176">
        <v>4000</v>
      </c>
      <c r="F422" s="176">
        <f t="shared" si="10"/>
        <v>4000</v>
      </c>
    </row>
    <row r="423" spans="1:6" x14ac:dyDescent="0.25">
      <c r="A423" s="156">
        <f t="shared" si="11"/>
        <v>15</v>
      </c>
      <c r="B423" s="156" t="s">
        <v>2180</v>
      </c>
      <c r="C423" s="179">
        <f>3-1</f>
        <v>2</v>
      </c>
      <c r="D423" s="156" t="s">
        <v>10</v>
      </c>
      <c r="E423" s="176">
        <v>6800</v>
      </c>
      <c r="F423" s="176">
        <f t="shared" si="10"/>
        <v>13600</v>
      </c>
    </row>
    <row r="424" spans="1:6" x14ac:dyDescent="0.25">
      <c r="A424" s="178">
        <f t="shared" si="11"/>
        <v>16</v>
      </c>
      <c r="B424" s="178" t="s">
        <v>2170</v>
      </c>
      <c r="C424" s="179">
        <v>2</v>
      </c>
      <c r="D424" s="178" t="s">
        <v>10</v>
      </c>
      <c r="E424" s="180">
        <v>12000</v>
      </c>
      <c r="F424" s="180"/>
    </row>
    <row r="425" spans="1:6" x14ac:dyDescent="0.25">
      <c r="A425" s="156">
        <f t="shared" si="11"/>
        <v>17</v>
      </c>
      <c r="B425" s="156" t="s">
        <v>2181</v>
      </c>
      <c r="C425" s="177">
        <v>1</v>
      </c>
      <c r="D425" s="156" t="s">
        <v>10</v>
      </c>
      <c r="E425" s="176">
        <v>1500</v>
      </c>
      <c r="F425" s="176">
        <f t="shared" si="10"/>
        <v>1500</v>
      </c>
    </row>
    <row r="426" spans="1:6" x14ac:dyDescent="0.25">
      <c r="A426" s="178">
        <f t="shared" si="11"/>
        <v>18</v>
      </c>
      <c r="B426" s="178" t="s">
        <v>2171</v>
      </c>
      <c r="C426" s="179">
        <v>1</v>
      </c>
      <c r="D426" s="178" t="s">
        <v>10</v>
      </c>
      <c r="E426" s="180">
        <v>4500</v>
      </c>
      <c r="F426" s="180"/>
    </row>
    <row r="427" spans="1:6" x14ac:dyDescent="0.25">
      <c r="A427" s="178">
        <f t="shared" si="11"/>
        <v>19</v>
      </c>
      <c r="B427" s="178" t="s">
        <v>2182</v>
      </c>
      <c r="C427" s="179">
        <v>1</v>
      </c>
      <c r="D427" s="178" t="s">
        <v>10</v>
      </c>
      <c r="E427" s="180">
        <v>7600</v>
      </c>
      <c r="F427" s="180"/>
    </row>
    <row r="428" spans="1:6" ht="30" x14ac:dyDescent="0.25">
      <c r="A428" s="176"/>
      <c r="B428" s="181" t="s">
        <v>2183</v>
      </c>
      <c r="C428" s="176">
        <f>1088-207</f>
        <v>881</v>
      </c>
      <c r="D428" s="181" t="s">
        <v>109</v>
      </c>
      <c r="E428" s="182">
        <v>90</v>
      </c>
      <c r="F428" s="183">
        <f>E428*C428</f>
        <v>79290</v>
      </c>
    </row>
    <row r="429" spans="1:6" x14ac:dyDescent="0.25">
      <c r="A429" s="176"/>
      <c r="B429" s="176">
        <v>589</v>
      </c>
      <c r="C429" s="176"/>
      <c r="D429" s="176"/>
      <c r="E429" s="176"/>
      <c r="F429" s="183"/>
    </row>
    <row r="430" spans="1:6" ht="25.5" x14ac:dyDescent="0.25">
      <c r="A430" s="232" t="s">
        <v>2347</v>
      </c>
      <c r="B430" s="79" t="s">
        <v>2103</v>
      </c>
      <c r="C430" s="79">
        <v>11</v>
      </c>
      <c r="D430" s="81" t="s">
        <v>53</v>
      </c>
      <c r="E430" s="81">
        <v>644.79999999999995</v>
      </c>
      <c r="F430" s="183">
        <f t="shared" ref="F430:F466" si="12">E430*C430</f>
        <v>7092.7999999999993</v>
      </c>
    </row>
    <row r="431" spans="1:6" ht="25.5" x14ac:dyDescent="0.25">
      <c r="A431" s="232" t="s">
        <v>2348</v>
      </c>
      <c r="B431" s="79" t="s">
        <v>1527</v>
      </c>
      <c r="C431" s="79">
        <v>7</v>
      </c>
      <c r="D431" s="81" t="s">
        <v>53</v>
      </c>
      <c r="E431" s="81">
        <v>591.36</v>
      </c>
      <c r="F431" s="183">
        <f t="shared" si="12"/>
        <v>4139.5200000000004</v>
      </c>
    </row>
    <row r="432" spans="1:6" x14ac:dyDescent="0.25">
      <c r="A432" s="232" t="s">
        <v>2349</v>
      </c>
      <c r="B432" s="79" t="s">
        <v>2350</v>
      </c>
      <c r="C432" s="79">
        <v>1</v>
      </c>
      <c r="D432" s="81" t="s">
        <v>10</v>
      </c>
      <c r="E432" s="82">
        <v>4882.42</v>
      </c>
      <c r="F432" s="183">
        <f t="shared" si="12"/>
        <v>4882.42</v>
      </c>
    </row>
    <row r="433" spans="1:7" x14ac:dyDescent="0.25">
      <c r="A433" s="232" t="s">
        <v>2351</v>
      </c>
      <c r="B433" s="79" t="s">
        <v>2352</v>
      </c>
      <c r="C433" s="79">
        <v>50</v>
      </c>
      <c r="D433" s="81" t="s">
        <v>10</v>
      </c>
      <c r="E433" s="81">
        <v>11.02</v>
      </c>
      <c r="F433" s="183">
        <f t="shared" si="12"/>
        <v>551</v>
      </c>
    </row>
    <row r="434" spans="1:7" x14ac:dyDescent="0.25">
      <c r="A434" s="232" t="s">
        <v>2353</v>
      </c>
      <c r="B434" s="79" t="s">
        <v>2354</v>
      </c>
      <c r="C434" s="79">
        <v>1</v>
      </c>
      <c r="D434" s="81" t="s">
        <v>10</v>
      </c>
      <c r="E434" s="81">
        <v>87.29</v>
      </c>
      <c r="F434" s="183">
        <f t="shared" si="12"/>
        <v>87.29</v>
      </c>
    </row>
    <row r="435" spans="1:7" ht="25.5" x14ac:dyDescent="0.25">
      <c r="A435" s="232" t="s">
        <v>2355</v>
      </c>
      <c r="B435" s="79" t="s">
        <v>2356</v>
      </c>
      <c r="C435" s="79">
        <v>14</v>
      </c>
      <c r="D435" s="81" t="s">
        <v>10</v>
      </c>
      <c r="E435" s="81">
        <v>245.76</v>
      </c>
      <c r="F435" s="234">
        <f t="shared" si="12"/>
        <v>3440.64</v>
      </c>
      <c r="G435" t="s">
        <v>1837</v>
      </c>
    </row>
    <row r="436" spans="1:7" ht="25.5" x14ac:dyDescent="0.25">
      <c r="A436" s="232" t="s">
        <v>2357</v>
      </c>
      <c r="B436" s="79" t="s">
        <v>2358</v>
      </c>
      <c r="C436" s="79">
        <v>18</v>
      </c>
      <c r="D436" s="81" t="s">
        <v>10</v>
      </c>
      <c r="E436" s="81">
        <v>477.67</v>
      </c>
      <c r="F436" s="234">
        <f t="shared" si="12"/>
        <v>8598.06</v>
      </c>
      <c r="G436" t="s">
        <v>1837</v>
      </c>
    </row>
    <row r="437" spans="1:7" ht="25.5" x14ac:dyDescent="0.25">
      <c r="A437" s="232" t="s">
        <v>2359</v>
      </c>
      <c r="B437" s="79" t="s">
        <v>2360</v>
      </c>
      <c r="C437" s="79">
        <v>60</v>
      </c>
      <c r="D437" s="81" t="s">
        <v>106</v>
      </c>
      <c r="E437" s="81">
        <v>195.09</v>
      </c>
      <c r="F437" s="183">
        <f t="shared" si="12"/>
        <v>11705.4</v>
      </c>
    </row>
    <row r="438" spans="1:7" x14ac:dyDescent="0.25">
      <c r="A438" s="232" t="s">
        <v>2361</v>
      </c>
      <c r="B438" s="79" t="s">
        <v>2362</v>
      </c>
      <c r="C438" s="79">
        <v>1</v>
      </c>
      <c r="D438" s="81" t="s">
        <v>10</v>
      </c>
      <c r="E438" s="82">
        <v>3881.92</v>
      </c>
      <c r="F438" s="183">
        <f t="shared" si="12"/>
        <v>3881.92</v>
      </c>
    </row>
    <row r="439" spans="1:7" ht="25.5" x14ac:dyDescent="0.25">
      <c r="A439" s="232" t="s">
        <v>2363</v>
      </c>
      <c r="B439" s="79" t="s">
        <v>2364</v>
      </c>
      <c r="C439" s="79">
        <v>1</v>
      </c>
      <c r="D439" s="81" t="s">
        <v>10</v>
      </c>
      <c r="E439" s="82">
        <v>18499</v>
      </c>
      <c r="F439" s="183">
        <f t="shared" si="12"/>
        <v>18499</v>
      </c>
    </row>
    <row r="440" spans="1:7" x14ac:dyDescent="0.25">
      <c r="A440" s="232" t="s">
        <v>2365</v>
      </c>
      <c r="B440" s="79" t="s">
        <v>2366</v>
      </c>
      <c r="C440" s="79">
        <v>1</v>
      </c>
      <c r="D440" s="81" t="s">
        <v>10</v>
      </c>
      <c r="E440" s="82">
        <v>1940</v>
      </c>
      <c r="F440" s="234">
        <f t="shared" si="12"/>
        <v>1940</v>
      </c>
      <c r="G440" t="s">
        <v>1837</v>
      </c>
    </row>
    <row r="441" spans="1:7" x14ac:dyDescent="0.25">
      <c r="A441" s="232" t="s">
        <v>2367</v>
      </c>
      <c r="B441" s="79" t="s">
        <v>2368</v>
      </c>
      <c r="C441" s="79">
        <v>5</v>
      </c>
      <c r="D441" s="81" t="s">
        <v>10</v>
      </c>
      <c r="E441" s="81">
        <v>159.78</v>
      </c>
      <c r="F441" s="234">
        <f t="shared" si="12"/>
        <v>798.9</v>
      </c>
      <c r="G441" t="s">
        <v>1837</v>
      </c>
    </row>
    <row r="442" spans="1:7" x14ac:dyDescent="0.25">
      <c r="A442" s="232" t="s">
        <v>2369</v>
      </c>
      <c r="B442" s="79" t="s">
        <v>2368</v>
      </c>
      <c r="C442" s="79">
        <v>1</v>
      </c>
      <c r="D442" s="81" t="s">
        <v>10</v>
      </c>
      <c r="E442" s="81">
        <v>113.25</v>
      </c>
      <c r="F442" s="234">
        <f t="shared" si="12"/>
        <v>113.25</v>
      </c>
      <c r="G442" t="s">
        <v>1837</v>
      </c>
    </row>
    <row r="443" spans="1:7" ht="25.5" x14ac:dyDescent="0.25">
      <c r="A443" s="232" t="s">
        <v>2370</v>
      </c>
      <c r="B443" s="79" t="s">
        <v>2371</v>
      </c>
      <c r="C443" s="79">
        <v>5</v>
      </c>
      <c r="D443" s="81" t="s">
        <v>10</v>
      </c>
      <c r="E443" s="81">
        <v>352.94</v>
      </c>
      <c r="F443" s="234">
        <f t="shared" si="12"/>
        <v>1764.7</v>
      </c>
      <c r="G443" t="s">
        <v>1837</v>
      </c>
    </row>
    <row r="444" spans="1:7" ht="25.5" x14ac:dyDescent="0.25">
      <c r="A444" s="232" t="s">
        <v>2372</v>
      </c>
      <c r="B444" s="79" t="s">
        <v>2373</v>
      </c>
      <c r="C444" s="79">
        <v>1</v>
      </c>
      <c r="D444" s="81" t="s">
        <v>10</v>
      </c>
      <c r="E444" s="81">
        <v>400.36</v>
      </c>
      <c r="F444" s="234">
        <f t="shared" si="12"/>
        <v>400.36</v>
      </c>
      <c r="G444" t="s">
        <v>1837</v>
      </c>
    </row>
    <row r="445" spans="1:7" ht="25.5" x14ac:dyDescent="0.25">
      <c r="A445" s="232" t="s">
        <v>2374</v>
      </c>
      <c r="B445" s="79" t="s">
        <v>2375</v>
      </c>
      <c r="C445" s="79">
        <v>20</v>
      </c>
      <c r="D445" s="81" t="s">
        <v>10</v>
      </c>
      <c r="E445" s="81">
        <v>228.81</v>
      </c>
      <c r="F445" s="234">
        <f t="shared" si="12"/>
        <v>4576.2</v>
      </c>
      <c r="G445" t="s">
        <v>1837</v>
      </c>
    </row>
    <row r="446" spans="1:7" x14ac:dyDescent="0.25">
      <c r="A446" s="232" t="s">
        <v>2376</v>
      </c>
      <c r="B446" s="79" t="s">
        <v>2377</v>
      </c>
      <c r="C446" s="79">
        <v>1</v>
      </c>
      <c r="D446" s="81" t="s">
        <v>10</v>
      </c>
      <c r="E446" s="82">
        <v>4324.62</v>
      </c>
      <c r="F446" s="183">
        <f t="shared" si="12"/>
        <v>4324.62</v>
      </c>
    </row>
    <row r="447" spans="1:7" ht="25.5" x14ac:dyDescent="0.25">
      <c r="A447" s="232" t="s">
        <v>2378</v>
      </c>
      <c r="B447" s="79" t="s">
        <v>2379</v>
      </c>
      <c r="C447" s="79">
        <v>1</v>
      </c>
      <c r="D447" s="81" t="s">
        <v>10</v>
      </c>
      <c r="E447" s="82">
        <v>7403.39</v>
      </c>
      <c r="F447" s="183">
        <f t="shared" si="12"/>
        <v>7403.39</v>
      </c>
    </row>
    <row r="448" spans="1:7" x14ac:dyDescent="0.25">
      <c r="A448" s="232" t="s">
        <v>2380</v>
      </c>
      <c r="B448" s="79" t="s">
        <v>2381</v>
      </c>
      <c r="C448" s="79">
        <v>1</v>
      </c>
      <c r="D448" s="81" t="s">
        <v>10</v>
      </c>
      <c r="E448" s="82">
        <v>3168.56</v>
      </c>
      <c r="F448" s="234">
        <f t="shared" si="12"/>
        <v>3168.56</v>
      </c>
      <c r="G448" t="s">
        <v>1837</v>
      </c>
    </row>
    <row r="449" spans="1:7" x14ac:dyDescent="0.25">
      <c r="A449" s="232" t="s">
        <v>2382</v>
      </c>
      <c r="B449" s="79" t="s">
        <v>2383</v>
      </c>
      <c r="C449" s="79">
        <v>162</v>
      </c>
      <c r="D449" s="81" t="s">
        <v>10</v>
      </c>
      <c r="E449" s="82">
        <v>1363.56</v>
      </c>
      <c r="F449" s="234">
        <f t="shared" si="12"/>
        <v>220896.72</v>
      </c>
      <c r="G449" t="s">
        <v>2434</v>
      </c>
    </row>
    <row r="450" spans="1:7" x14ac:dyDescent="0.25">
      <c r="A450" s="232" t="s">
        <v>2384</v>
      </c>
      <c r="B450" s="79" t="s">
        <v>2385</v>
      </c>
      <c r="C450" s="79">
        <v>0.8</v>
      </c>
      <c r="D450" s="81" t="s">
        <v>10</v>
      </c>
      <c r="E450" s="82">
        <v>59322.03</v>
      </c>
      <c r="F450" s="183">
        <f t="shared" si="12"/>
        <v>47457.624000000003</v>
      </c>
    </row>
    <row r="451" spans="1:7" x14ac:dyDescent="0.25">
      <c r="A451" s="232" t="s">
        <v>2386</v>
      </c>
      <c r="B451" s="79" t="s">
        <v>2387</v>
      </c>
      <c r="C451" s="79">
        <v>1</v>
      </c>
      <c r="D451" s="81" t="s">
        <v>10</v>
      </c>
      <c r="E451" s="82">
        <v>1745.76</v>
      </c>
      <c r="F451" s="183">
        <f t="shared" si="12"/>
        <v>1745.76</v>
      </c>
    </row>
    <row r="452" spans="1:7" ht="25.5" x14ac:dyDescent="0.25">
      <c r="A452" s="232" t="s">
        <v>2388</v>
      </c>
      <c r="B452" s="79" t="s">
        <v>148</v>
      </c>
      <c r="C452" s="79">
        <v>8</v>
      </c>
      <c r="D452" s="81" t="s">
        <v>10</v>
      </c>
      <c r="E452" s="82">
        <v>14237.29</v>
      </c>
      <c r="F452" s="183">
        <f t="shared" si="12"/>
        <v>113898.32</v>
      </c>
    </row>
    <row r="453" spans="1:7" x14ac:dyDescent="0.25">
      <c r="A453" s="232" t="s">
        <v>2389</v>
      </c>
      <c r="B453" s="79" t="s">
        <v>256</v>
      </c>
      <c r="C453" s="79">
        <v>7</v>
      </c>
      <c r="D453" s="81" t="s">
        <v>10</v>
      </c>
      <c r="E453" s="81">
        <v>589.83000000000004</v>
      </c>
      <c r="F453" s="183">
        <f t="shared" si="12"/>
        <v>4128.8100000000004</v>
      </c>
    </row>
    <row r="454" spans="1:7" ht="25.5" x14ac:dyDescent="0.25">
      <c r="A454" s="232" t="s">
        <v>2390</v>
      </c>
      <c r="B454" s="79" t="s">
        <v>2391</v>
      </c>
      <c r="C454" s="79">
        <v>4</v>
      </c>
      <c r="D454" s="81" t="s">
        <v>10</v>
      </c>
      <c r="E454" s="81">
        <v>402.25</v>
      </c>
      <c r="F454" s="183">
        <f t="shared" si="12"/>
        <v>1609</v>
      </c>
    </row>
    <row r="455" spans="1:7" x14ac:dyDescent="0.25">
      <c r="A455" s="232" t="s">
        <v>2392</v>
      </c>
      <c r="B455" s="79" t="s">
        <v>315</v>
      </c>
      <c r="C455" s="79">
        <v>9597</v>
      </c>
      <c r="D455" s="81" t="s">
        <v>10</v>
      </c>
      <c r="E455" s="81">
        <v>9.75</v>
      </c>
      <c r="F455" s="183">
        <f t="shared" si="12"/>
        <v>93570.75</v>
      </c>
    </row>
    <row r="456" spans="1:7" x14ac:dyDescent="0.25">
      <c r="A456" s="232" t="s">
        <v>2393</v>
      </c>
      <c r="B456" s="79" t="s">
        <v>2394</v>
      </c>
      <c r="C456" s="79">
        <v>1</v>
      </c>
      <c r="D456" s="81" t="s">
        <v>10</v>
      </c>
      <c r="E456" s="82">
        <v>48690.18</v>
      </c>
      <c r="F456" s="183">
        <f t="shared" si="12"/>
        <v>48690.18</v>
      </c>
    </row>
    <row r="457" spans="1:7" x14ac:dyDescent="0.25">
      <c r="A457" s="232" t="s">
        <v>2395</v>
      </c>
      <c r="B457" s="79" t="s">
        <v>1646</v>
      </c>
      <c r="C457" s="79">
        <v>1216</v>
      </c>
      <c r="D457" s="81" t="s">
        <v>10</v>
      </c>
      <c r="E457" s="81">
        <v>49.7</v>
      </c>
      <c r="F457" s="183">
        <f t="shared" si="12"/>
        <v>60435.200000000004</v>
      </c>
    </row>
    <row r="458" spans="1:7" ht="25.5" x14ac:dyDescent="0.25">
      <c r="A458" s="232" t="s">
        <v>2396</v>
      </c>
      <c r="B458" s="79" t="s">
        <v>2397</v>
      </c>
      <c r="C458" s="79">
        <v>1</v>
      </c>
      <c r="D458" s="81" t="s">
        <v>10</v>
      </c>
      <c r="E458" s="81">
        <v>142.25</v>
      </c>
      <c r="F458" s="183">
        <f t="shared" si="12"/>
        <v>142.25</v>
      </c>
    </row>
    <row r="459" spans="1:7" x14ac:dyDescent="0.25">
      <c r="A459" s="232" t="s">
        <v>2398</v>
      </c>
      <c r="B459" s="79" t="s">
        <v>2399</v>
      </c>
      <c r="C459" s="79">
        <v>5.5</v>
      </c>
      <c r="D459" s="81" t="s">
        <v>17</v>
      </c>
      <c r="E459" s="82">
        <v>1193.22</v>
      </c>
      <c r="F459" s="183">
        <f t="shared" si="12"/>
        <v>6562.71</v>
      </c>
    </row>
    <row r="460" spans="1:7" x14ac:dyDescent="0.25">
      <c r="A460" s="232" t="s">
        <v>2400</v>
      </c>
      <c r="B460" s="79" t="s">
        <v>2401</v>
      </c>
      <c r="C460" s="79">
        <v>1.4999999999999999E-2</v>
      </c>
      <c r="D460" s="81" t="s">
        <v>79</v>
      </c>
      <c r="E460" s="82">
        <v>29237.29</v>
      </c>
      <c r="F460" s="183">
        <f t="shared" si="12"/>
        <v>438.55934999999999</v>
      </c>
    </row>
    <row r="461" spans="1:7" ht="25.5" x14ac:dyDescent="0.25">
      <c r="A461" s="232" t="s">
        <v>2402</v>
      </c>
      <c r="B461" s="79" t="s">
        <v>2403</v>
      </c>
      <c r="C461" s="79">
        <v>20</v>
      </c>
      <c r="D461" s="81" t="s">
        <v>10</v>
      </c>
      <c r="E461" s="82">
        <v>2535.7600000000002</v>
      </c>
      <c r="F461" s="183">
        <f t="shared" si="12"/>
        <v>50715.200000000004</v>
      </c>
    </row>
    <row r="462" spans="1:7" x14ac:dyDescent="0.25">
      <c r="A462" s="232" t="s">
        <v>2404</v>
      </c>
      <c r="B462" s="79" t="s">
        <v>2405</v>
      </c>
      <c r="C462" s="79">
        <v>1</v>
      </c>
      <c r="D462" s="81" t="s">
        <v>109</v>
      </c>
      <c r="E462" s="81">
        <v>245.76</v>
      </c>
      <c r="F462" s="183">
        <f t="shared" si="12"/>
        <v>245.76</v>
      </c>
    </row>
    <row r="463" spans="1:7" x14ac:dyDescent="0.25">
      <c r="A463" s="232" t="s">
        <v>2406</v>
      </c>
      <c r="B463" s="79" t="s">
        <v>1784</v>
      </c>
      <c r="C463" s="233">
        <v>2022</v>
      </c>
      <c r="D463" s="81" t="s">
        <v>10</v>
      </c>
      <c r="E463" s="81">
        <v>12.25</v>
      </c>
      <c r="F463" s="183">
        <f t="shared" si="12"/>
        <v>24769.5</v>
      </c>
    </row>
    <row r="464" spans="1:7" x14ac:dyDescent="0.25">
      <c r="A464" s="232" t="s">
        <v>2407</v>
      </c>
      <c r="B464" s="79" t="s">
        <v>2408</v>
      </c>
      <c r="C464" s="79">
        <v>1536</v>
      </c>
      <c r="D464" s="81" t="s">
        <v>10</v>
      </c>
      <c r="E464" s="81">
        <v>18.72</v>
      </c>
      <c r="F464" s="183">
        <f t="shared" si="12"/>
        <v>28753.919999999998</v>
      </c>
    </row>
    <row r="465" spans="1:7" x14ac:dyDescent="0.25">
      <c r="A465" s="232" t="s">
        <v>2409</v>
      </c>
      <c r="B465" s="79" t="s">
        <v>2410</v>
      </c>
      <c r="C465" s="79">
        <v>1</v>
      </c>
      <c r="D465" s="81" t="s">
        <v>10</v>
      </c>
      <c r="E465" s="82">
        <v>1601.69</v>
      </c>
      <c r="F465" s="183">
        <f t="shared" si="12"/>
        <v>1601.69</v>
      </c>
    </row>
    <row r="466" spans="1:7" x14ac:dyDescent="0.25">
      <c r="A466" s="232" t="s">
        <v>2411</v>
      </c>
      <c r="B466" s="79" t="s">
        <v>2412</v>
      </c>
      <c r="C466" s="79">
        <v>1</v>
      </c>
      <c r="D466" s="81" t="s">
        <v>10</v>
      </c>
      <c r="E466" s="82">
        <v>1601.69</v>
      </c>
      <c r="F466" s="183">
        <f t="shared" si="12"/>
        <v>1601.69</v>
      </c>
    </row>
    <row r="467" spans="1:7" x14ac:dyDescent="0.25">
      <c r="A467" s="232" t="s">
        <v>2413</v>
      </c>
      <c r="B467" s="79" t="s">
        <v>2414</v>
      </c>
      <c r="C467" s="79">
        <v>100</v>
      </c>
      <c r="D467" s="81" t="s">
        <v>10</v>
      </c>
      <c r="E467" s="81">
        <v>2.54</v>
      </c>
      <c r="F467" s="183">
        <f t="shared" ref="F467:F478" si="13">E467*C467</f>
        <v>254</v>
      </c>
    </row>
    <row r="468" spans="1:7" x14ac:dyDescent="0.25">
      <c r="A468" s="232" t="s">
        <v>2415</v>
      </c>
      <c r="B468" s="79" t="s">
        <v>2416</v>
      </c>
      <c r="C468" s="79">
        <v>42</v>
      </c>
      <c r="D468" s="81" t="s">
        <v>10</v>
      </c>
      <c r="E468" s="81">
        <v>93.17</v>
      </c>
      <c r="F468" s="183">
        <f t="shared" si="13"/>
        <v>3913.14</v>
      </c>
    </row>
    <row r="469" spans="1:7" x14ac:dyDescent="0.25">
      <c r="A469" s="232" t="s">
        <v>2417</v>
      </c>
      <c r="B469" s="79" t="s">
        <v>2418</v>
      </c>
      <c r="C469" s="79">
        <v>17</v>
      </c>
      <c r="D469" s="81" t="s">
        <v>10</v>
      </c>
      <c r="E469" s="81">
        <v>14.32</v>
      </c>
      <c r="F469" s="183">
        <f t="shared" si="13"/>
        <v>243.44</v>
      </c>
    </row>
    <row r="470" spans="1:7" x14ac:dyDescent="0.25">
      <c r="A470" s="232" t="s">
        <v>2419</v>
      </c>
      <c r="B470" s="79" t="s">
        <v>2420</v>
      </c>
      <c r="C470" s="79">
        <v>54</v>
      </c>
      <c r="D470" s="81" t="s">
        <v>10</v>
      </c>
      <c r="E470" s="81">
        <v>0.85</v>
      </c>
      <c r="F470" s="183">
        <f t="shared" si="13"/>
        <v>45.9</v>
      </c>
    </row>
    <row r="471" spans="1:7" x14ac:dyDescent="0.25">
      <c r="A471" s="232" t="s">
        <v>2421</v>
      </c>
      <c r="B471" s="79" t="s">
        <v>2422</v>
      </c>
      <c r="C471" s="79">
        <v>1</v>
      </c>
      <c r="D471" s="81" t="s">
        <v>10</v>
      </c>
      <c r="E471" s="82">
        <v>1953.39</v>
      </c>
      <c r="F471" s="183">
        <f t="shared" si="13"/>
        <v>1953.39</v>
      </c>
    </row>
    <row r="472" spans="1:7" x14ac:dyDescent="0.25">
      <c r="A472" s="232" t="s">
        <v>2423</v>
      </c>
      <c r="B472" s="79" t="s">
        <v>2424</v>
      </c>
      <c r="C472" s="79">
        <v>9</v>
      </c>
      <c r="D472" s="81" t="s">
        <v>10</v>
      </c>
      <c r="E472" s="82">
        <v>2974.58</v>
      </c>
      <c r="F472" s="234">
        <f t="shared" si="13"/>
        <v>26771.22</v>
      </c>
      <c r="G472" t="s">
        <v>2435</v>
      </c>
    </row>
    <row r="473" spans="1:7" ht="25.5" x14ac:dyDescent="0.25">
      <c r="A473" s="232" t="s">
        <v>2425</v>
      </c>
      <c r="B473" s="79" t="s">
        <v>2426</v>
      </c>
      <c r="C473" s="79">
        <v>4.0549999999999997</v>
      </c>
      <c r="D473" s="81" t="s">
        <v>79</v>
      </c>
      <c r="E473" s="82">
        <v>36864.410000000003</v>
      </c>
      <c r="F473" s="234">
        <f t="shared" si="13"/>
        <v>149485.18255</v>
      </c>
      <c r="G473" t="s">
        <v>2435</v>
      </c>
    </row>
    <row r="474" spans="1:7" x14ac:dyDescent="0.25">
      <c r="A474" s="232" t="s">
        <v>2427</v>
      </c>
      <c r="B474" s="79" t="s">
        <v>276</v>
      </c>
      <c r="C474" s="79">
        <v>49.26</v>
      </c>
      <c r="D474" s="81" t="s">
        <v>106</v>
      </c>
      <c r="E474" s="81">
        <v>39.869999999999997</v>
      </c>
      <c r="F474" s="234">
        <f t="shared" si="13"/>
        <v>1963.9961999999998</v>
      </c>
      <c r="G474" t="s">
        <v>2436</v>
      </c>
    </row>
    <row r="475" spans="1:7" x14ac:dyDescent="0.25">
      <c r="A475" s="232" t="s">
        <v>2428</v>
      </c>
      <c r="B475" s="79" t="s">
        <v>2429</v>
      </c>
      <c r="C475" s="79">
        <v>15.44</v>
      </c>
      <c r="D475" s="81" t="s">
        <v>79</v>
      </c>
      <c r="E475" s="82">
        <v>18678.189999999999</v>
      </c>
      <c r="F475" s="234">
        <f t="shared" si="13"/>
        <v>288391.2536</v>
      </c>
      <c r="G475" t="s">
        <v>2434</v>
      </c>
    </row>
    <row r="476" spans="1:7" x14ac:dyDescent="0.25">
      <c r="A476" s="232" t="s">
        <v>2430</v>
      </c>
      <c r="B476" s="79" t="s">
        <v>375</v>
      </c>
      <c r="C476" s="79">
        <v>323.08999999999997</v>
      </c>
      <c r="D476" s="81" t="s">
        <v>106</v>
      </c>
      <c r="E476" s="81">
        <v>33.97</v>
      </c>
      <c r="F476" s="183">
        <f t="shared" si="13"/>
        <v>10975.367299999998</v>
      </c>
    </row>
    <row r="477" spans="1:7" x14ac:dyDescent="0.25">
      <c r="A477" s="232" t="s">
        <v>2431</v>
      </c>
      <c r="B477" s="79" t="s">
        <v>2432</v>
      </c>
      <c r="C477" s="79">
        <v>200</v>
      </c>
      <c r="D477" s="81" t="s">
        <v>106</v>
      </c>
      <c r="E477" s="81">
        <v>36.5</v>
      </c>
      <c r="F477" s="183">
        <f t="shared" si="13"/>
        <v>7300</v>
      </c>
    </row>
    <row r="478" spans="1:7" x14ac:dyDescent="0.25">
      <c r="A478" s="232" t="s">
        <v>2433</v>
      </c>
      <c r="B478" s="79" t="s">
        <v>2432</v>
      </c>
      <c r="C478" s="79">
        <v>215.03800000000001</v>
      </c>
      <c r="D478" s="81" t="s">
        <v>106</v>
      </c>
      <c r="E478" s="81">
        <v>35.11</v>
      </c>
      <c r="F478" s="183">
        <f t="shared" si="13"/>
        <v>7549.9841800000004</v>
      </c>
    </row>
  </sheetData>
  <autoFilter ref="A13:J478"/>
  <mergeCells count="4">
    <mergeCell ref="B131:D131"/>
    <mergeCell ref="C128:C129"/>
    <mergeCell ref="D128:D129"/>
    <mergeCell ref="E128:E129"/>
  </mergeCells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topLeftCell="A4" workbookViewId="0">
      <selection activeCell="H15" sqref="H15"/>
    </sheetView>
  </sheetViews>
  <sheetFormatPr defaultRowHeight="15" x14ac:dyDescent="0.25"/>
  <cols>
    <col min="2" max="2" width="36.7109375" style="120" customWidth="1"/>
    <col min="5" max="5" width="9.140625" style="91"/>
    <col min="6" max="6" width="11.42578125" style="91" bestFit="1" customWidth="1"/>
  </cols>
  <sheetData>
    <row r="1" spans="1:8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1</v>
      </c>
      <c r="B2" s="24"/>
      <c r="C2" s="24"/>
      <c r="D2" s="24"/>
      <c r="E2" s="24"/>
      <c r="F2" s="24"/>
      <c r="G2" s="24"/>
      <c r="H2" s="24"/>
    </row>
    <row r="3" spans="1:8" x14ac:dyDescent="0.25">
      <c r="A3" s="24" t="s">
        <v>2</v>
      </c>
      <c r="B3" s="24"/>
      <c r="C3" s="24"/>
      <c r="D3" s="24"/>
      <c r="E3" s="24"/>
      <c r="F3" s="24"/>
      <c r="G3" s="24"/>
      <c r="H3" s="24"/>
    </row>
    <row r="4" spans="1:8" x14ac:dyDescent="0.25">
      <c r="A4" s="24" t="s">
        <v>3</v>
      </c>
      <c r="B4" s="24"/>
      <c r="C4" s="24"/>
      <c r="D4" s="24"/>
      <c r="E4" s="24"/>
      <c r="F4" s="24"/>
      <c r="G4" s="24"/>
      <c r="H4" s="24"/>
    </row>
    <row r="5" spans="1:8" x14ac:dyDescent="0.25">
      <c r="A5" s="25" t="s">
        <v>4</v>
      </c>
      <c r="B5" s="25"/>
      <c r="C5" s="25"/>
      <c r="D5" s="25"/>
      <c r="E5" s="25"/>
      <c r="F5" s="25"/>
      <c r="G5" s="25"/>
      <c r="H5" s="25"/>
    </row>
    <row r="6" spans="1:8" x14ac:dyDescent="0.25">
      <c r="B6"/>
      <c r="E6"/>
      <c r="F6"/>
    </row>
    <row r="7" spans="1:8" x14ac:dyDescent="0.25">
      <c r="B7"/>
      <c r="E7"/>
      <c r="F7"/>
    </row>
    <row r="8" spans="1:8" x14ac:dyDescent="0.25">
      <c r="B8"/>
      <c r="E8"/>
      <c r="F8"/>
    </row>
    <row r="9" spans="1:8" x14ac:dyDescent="0.25">
      <c r="B9"/>
      <c r="E9"/>
      <c r="F9"/>
    </row>
    <row r="10" spans="1:8" x14ac:dyDescent="0.25">
      <c r="B10"/>
      <c r="E10"/>
      <c r="F10"/>
    </row>
    <row r="11" spans="1:8" x14ac:dyDescent="0.25">
      <c r="B11"/>
      <c r="E11"/>
      <c r="F11"/>
    </row>
    <row r="12" spans="1:8" ht="15.75" thickBot="1" x14ac:dyDescent="0.3">
      <c r="B12"/>
      <c r="E12"/>
      <c r="F12"/>
    </row>
    <row r="13" spans="1:8" ht="16.5" thickBot="1" x14ac:dyDescent="0.3">
      <c r="A13" s="125" t="s">
        <v>1905</v>
      </c>
      <c r="B13" s="137" t="s">
        <v>1906</v>
      </c>
      <c r="C13" s="126" t="s">
        <v>1907</v>
      </c>
      <c r="D13" s="126" t="s">
        <v>1908</v>
      </c>
      <c r="E13" s="131" t="s">
        <v>381</v>
      </c>
      <c r="F13" s="132" t="s">
        <v>1909</v>
      </c>
    </row>
    <row r="14" spans="1:8" ht="15.75" thickBot="1" x14ac:dyDescent="0.3">
      <c r="A14" s="127">
        <v>29</v>
      </c>
      <c r="B14" s="138" t="s">
        <v>1910</v>
      </c>
      <c r="C14" s="128">
        <v>18.899999999999999</v>
      </c>
      <c r="D14" s="128" t="s">
        <v>17</v>
      </c>
      <c r="E14" s="133">
        <v>11.7</v>
      </c>
      <c r="F14" s="134">
        <f>E14*C14</f>
        <v>221.12999999999997</v>
      </c>
    </row>
    <row r="15" spans="1:8" ht="29.25" thickBot="1" x14ac:dyDescent="0.3">
      <c r="A15" s="127">
        <v>30</v>
      </c>
      <c r="B15" s="138" t="s">
        <v>1911</v>
      </c>
      <c r="C15" s="128">
        <v>3.5</v>
      </c>
      <c r="D15" s="128" t="s">
        <v>17</v>
      </c>
      <c r="E15" s="133">
        <v>69.3</v>
      </c>
      <c r="F15" s="134">
        <f t="shared" ref="F15:F78" si="0">E15*C15</f>
        <v>242.54999999999998</v>
      </c>
    </row>
    <row r="16" spans="1:8" ht="15.75" thickBot="1" x14ac:dyDescent="0.3">
      <c r="A16" s="129">
        <v>36</v>
      </c>
      <c r="B16" s="27" t="s">
        <v>1912</v>
      </c>
      <c r="C16" s="28">
        <v>2</v>
      </c>
      <c r="D16" s="28" t="s">
        <v>10</v>
      </c>
      <c r="E16" s="133">
        <v>742.5</v>
      </c>
      <c r="F16" s="134">
        <f t="shared" si="0"/>
        <v>1485</v>
      </c>
    </row>
    <row r="17" spans="1:6" ht="15.75" thickBot="1" x14ac:dyDescent="0.3">
      <c r="A17" s="129">
        <v>39</v>
      </c>
      <c r="B17" s="27" t="s">
        <v>1913</v>
      </c>
      <c r="C17" s="28">
        <v>4</v>
      </c>
      <c r="D17" s="28" t="s">
        <v>10</v>
      </c>
      <c r="E17" s="133">
        <v>301.5</v>
      </c>
      <c r="F17" s="134">
        <f t="shared" si="0"/>
        <v>1206</v>
      </c>
    </row>
    <row r="18" spans="1:6" ht="29.25" thickBot="1" x14ac:dyDescent="0.3">
      <c r="A18" s="129">
        <v>40</v>
      </c>
      <c r="B18" s="27" t="s">
        <v>1509</v>
      </c>
      <c r="C18" s="28">
        <v>250</v>
      </c>
      <c r="D18" s="28" t="s">
        <v>17</v>
      </c>
      <c r="E18" s="133">
        <v>45</v>
      </c>
      <c r="F18" s="231">
        <f t="shared" si="0"/>
        <v>11250</v>
      </c>
    </row>
    <row r="19" spans="1:6" ht="15.75" thickBot="1" x14ac:dyDescent="0.3">
      <c r="A19" s="129">
        <v>41</v>
      </c>
      <c r="B19" s="27" t="s">
        <v>1914</v>
      </c>
      <c r="C19" s="28">
        <v>140.35</v>
      </c>
      <c r="D19" s="28" t="s">
        <v>17</v>
      </c>
      <c r="E19" s="133">
        <v>227.7</v>
      </c>
      <c r="F19" s="231">
        <f t="shared" si="0"/>
        <v>31957.694999999996</v>
      </c>
    </row>
    <row r="20" spans="1:6" ht="15.75" thickBot="1" x14ac:dyDescent="0.3">
      <c r="A20" s="129">
        <v>44</v>
      </c>
      <c r="B20" s="27" t="s">
        <v>1915</v>
      </c>
      <c r="C20" s="28">
        <v>3</v>
      </c>
      <c r="D20" s="28" t="s">
        <v>10</v>
      </c>
      <c r="E20" s="133">
        <v>200.7</v>
      </c>
      <c r="F20" s="134">
        <f t="shared" si="0"/>
        <v>602.09999999999991</v>
      </c>
    </row>
    <row r="21" spans="1:6" ht="29.25" thickBot="1" x14ac:dyDescent="0.3">
      <c r="A21" s="129">
        <v>48</v>
      </c>
      <c r="B21" s="27" t="s">
        <v>1916</v>
      </c>
      <c r="C21" s="28">
        <v>16</v>
      </c>
      <c r="D21" s="28" t="s">
        <v>10</v>
      </c>
      <c r="E21" s="133">
        <v>385.2</v>
      </c>
      <c r="F21" s="134">
        <f t="shared" si="0"/>
        <v>6163.2</v>
      </c>
    </row>
    <row r="22" spans="1:6" ht="29.25" thickBot="1" x14ac:dyDescent="0.3">
      <c r="A22" s="129">
        <v>49</v>
      </c>
      <c r="B22" s="27" t="s">
        <v>1916</v>
      </c>
      <c r="C22" s="28">
        <v>3</v>
      </c>
      <c r="D22" s="28" t="s">
        <v>10</v>
      </c>
      <c r="E22" s="133">
        <v>384.3</v>
      </c>
      <c r="F22" s="134">
        <f t="shared" si="0"/>
        <v>1152.9000000000001</v>
      </c>
    </row>
    <row r="23" spans="1:6" ht="43.5" thickBot="1" x14ac:dyDescent="0.3">
      <c r="A23" s="129">
        <v>53</v>
      </c>
      <c r="B23" s="27" t="s">
        <v>1917</v>
      </c>
      <c r="C23" s="28">
        <v>3</v>
      </c>
      <c r="D23" s="28" t="s">
        <v>10</v>
      </c>
      <c r="E23" s="133">
        <v>42.3</v>
      </c>
      <c r="F23" s="134">
        <f t="shared" si="0"/>
        <v>126.89999999999999</v>
      </c>
    </row>
    <row r="24" spans="1:6" ht="29.25" thickBot="1" x14ac:dyDescent="0.3">
      <c r="A24" s="129">
        <v>80</v>
      </c>
      <c r="B24" s="27" t="s">
        <v>1918</v>
      </c>
      <c r="C24" s="28">
        <v>4</v>
      </c>
      <c r="D24" s="28" t="s">
        <v>53</v>
      </c>
      <c r="E24" s="133">
        <v>430.2</v>
      </c>
      <c r="F24" s="231">
        <f t="shared" si="0"/>
        <v>1720.8</v>
      </c>
    </row>
    <row r="25" spans="1:6" ht="29.25" thickBot="1" x14ac:dyDescent="0.3">
      <c r="A25" s="129">
        <v>81</v>
      </c>
      <c r="B25" s="27" t="s">
        <v>1919</v>
      </c>
      <c r="C25" s="28">
        <v>15</v>
      </c>
      <c r="D25" s="28" t="s">
        <v>53</v>
      </c>
      <c r="E25" s="133">
        <v>401.4</v>
      </c>
      <c r="F25" s="231">
        <f t="shared" si="0"/>
        <v>6021</v>
      </c>
    </row>
    <row r="26" spans="1:6" ht="29.25" thickBot="1" x14ac:dyDescent="0.3">
      <c r="A26" s="129">
        <v>82</v>
      </c>
      <c r="B26" s="27" t="s">
        <v>1920</v>
      </c>
      <c r="C26" s="28">
        <v>8</v>
      </c>
      <c r="D26" s="28" t="s">
        <v>10</v>
      </c>
      <c r="E26" s="133">
        <v>94.5</v>
      </c>
      <c r="F26" s="134">
        <f t="shared" si="0"/>
        <v>756</v>
      </c>
    </row>
    <row r="27" spans="1:6" ht="15.75" thickBot="1" x14ac:dyDescent="0.3">
      <c r="A27" s="226">
        <v>83</v>
      </c>
      <c r="B27" s="220" t="s">
        <v>1921</v>
      </c>
      <c r="C27" s="36">
        <v>4</v>
      </c>
      <c r="D27" s="36" t="s">
        <v>10</v>
      </c>
      <c r="E27" s="227">
        <v>2958.3</v>
      </c>
      <c r="F27" s="228"/>
    </row>
    <row r="28" spans="1:6" ht="29.25" thickBot="1" x14ac:dyDescent="0.3">
      <c r="A28" s="129">
        <v>89</v>
      </c>
      <c r="B28" s="27" t="s">
        <v>1922</v>
      </c>
      <c r="C28" s="28">
        <v>82</v>
      </c>
      <c r="D28" s="28" t="s">
        <v>47</v>
      </c>
      <c r="E28" s="133">
        <v>17.100000000000001</v>
      </c>
      <c r="F28" s="231">
        <f t="shared" si="0"/>
        <v>1402.2</v>
      </c>
    </row>
    <row r="29" spans="1:6" ht="29.25" thickBot="1" x14ac:dyDescent="0.3">
      <c r="A29" s="129">
        <v>92</v>
      </c>
      <c r="B29" s="27" t="s">
        <v>1923</v>
      </c>
      <c r="C29" s="28">
        <v>98</v>
      </c>
      <c r="D29" s="28" t="s">
        <v>47</v>
      </c>
      <c r="E29" s="133">
        <v>45.9</v>
      </c>
      <c r="F29" s="231">
        <f t="shared" si="0"/>
        <v>4498.2</v>
      </c>
    </row>
    <row r="30" spans="1:6" ht="29.25" thickBot="1" x14ac:dyDescent="0.3">
      <c r="A30" s="129">
        <v>93</v>
      </c>
      <c r="B30" s="27" t="s">
        <v>1923</v>
      </c>
      <c r="C30" s="28">
        <v>4200</v>
      </c>
      <c r="D30" s="28" t="s">
        <v>47</v>
      </c>
      <c r="E30" s="133">
        <v>45.9</v>
      </c>
      <c r="F30" s="231">
        <f t="shared" si="0"/>
        <v>192780</v>
      </c>
    </row>
    <row r="31" spans="1:6" ht="15.75" thickBot="1" x14ac:dyDescent="0.3">
      <c r="A31" s="129">
        <v>164</v>
      </c>
      <c r="B31" s="27" t="s">
        <v>1924</v>
      </c>
      <c r="C31" s="28">
        <v>0.1</v>
      </c>
      <c r="D31" s="28" t="s">
        <v>17</v>
      </c>
      <c r="E31" s="133">
        <v>900</v>
      </c>
      <c r="F31" s="134">
        <f t="shared" si="0"/>
        <v>90</v>
      </c>
    </row>
    <row r="32" spans="1:6" ht="15.75" thickBot="1" x14ac:dyDescent="0.3">
      <c r="A32" s="129">
        <v>175</v>
      </c>
      <c r="B32" s="27" t="s">
        <v>1925</v>
      </c>
      <c r="C32" s="28">
        <v>1</v>
      </c>
      <c r="D32" s="28" t="s">
        <v>17</v>
      </c>
      <c r="E32" s="133">
        <v>72</v>
      </c>
      <c r="F32" s="134">
        <f t="shared" si="0"/>
        <v>72</v>
      </c>
    </row>
    <row r="33" spans="1:6" ht="29.25" thickBot="1" x14ac:dyDescent="0.3">
      <c r="A33" s="129">
        <v>176</v>
      </c>
      <c r="B33" s="27" t="s">
        <v>1926</v>
      </c>
      <c r="C33" s="28">
        <v>0.2</v>
      </c>
      <c r="D33" s="28" t="s">
        <v>17</v>
      </c>
      <c r="E33" s="133">
        <v>90</v>
      </c>
      <c r="F33" s="134">
        <f t="shared" si="0"/>
        <v>18</v>
      </c>
    </row>
    <row r="34" spans="1:6" ht="29.25" thickBot="1" x14ac:dyDescent="0.3">
      <c r="A34" s="129">
        <v>177</v>
      </c>
      <c r="B34" s="27" t="s">
        <v>1927</v>
      </c>
      <c r="C34" s="28">
        <v>1</v>
      </c>
      <c r="D34" s="28" t="s">
        <v>10</v>
      </c>
      <c r="E34" s="133">
        <v>33003</v>
      </c>
      <c r="F34" s="231">
        <f t="shared" si="0"/>
        <v>33003</v>
      </c>
    </row>
    <row r="35" spans="1:6" ht="29.25" thickBot="1" x14ac:dyDescent="0.3">
      <c r="A35" s="129">
        <v>188</v>
      </c>
      <c r="B35" s="27" t="s">
        <v>1928</v>
      </c>
      <c r="C35" s="28">
        <v>17</v>
      </c>
      <c r="D35" s="28" t="s">
        <v>10</v>
      </c>
      <c r="E35" s="133">
        <v>518.4</v>
      </c>
      <c r="F35" s="134">
        <f t="shared" si="0"/>
        <v>8812.7999999999993</v>
      </c>
    </row>
    <row r="36" spans="1:6" ht="15.75" thickBot="1" x14ac:dyDescent="0.3">
      <c r="A36" s="129">
        <v>194</v>
      </c>
      <c r="B36" s="27" t="s">
        <v>1929</v>
      </c>
      <c r="C36" s="28">
        <v>1</v>
      </c>
      <c r="D36" s="28" t="s">
        <v>10</v>
      </c>
      <c r="E36" s="133">
        <v>108</v>
      </c>
      <c r="F36" s="134">
        <f t="shared" si="0"/>
        <v>108</v>
      </c>
    </row>
    <row r="37" spans="1:6" ht="29.25" thickBot="1" x14ac:dyDescent="0.3">
      <c r="A37" s="226">
        <v>195</v>
      </c>
      <c r="B37" s="220" t="s">
        <v>1221</v>
      </c>
      <c r="C37" s="36">
        <v>3</v>
      </c>
      <c r="D37" s="36" t="s">
        <v>10</v>
      </c>
      <c r="E37" s="227">
        <v>26295.3</v>
      </c>
      <c r="F37" s="228"/>
    </row>
    <row r="38" spans="1:6" ht="15.75" thickBot="1" x14ac:dyDescent="0.3">
      <c r="A38" s="129">
        <v>201</v>
      </c>
      <c r="B38" s="27" t="s">
        <v>1930</v>
      </c>
      <c r="C38" s="28">
        <v>4</v>
      </c>
      <c r="D38" s="28" t="s">
        <v>1931</v>
      </c>
      <c r="E38" s="133">
        <v>65.7</v>
      </c>
      <c r="F38" s="231">
        <f t="shared" si="0"/>
        <v>262.8</v>
      </c>
    </row>
    <row r="39" spans="1:6" ht="15.75" thickBot="1" x14ac:dyDescent="0.3">
      <c r="A39" s="129">
        <v>202</v>
      </c>
      <c r="B39" s="27" t="s">
        <v>1930</v>
      </c>
      <c r="C39" s="28">
        <v>16000</v>
      </c>
      <c r="D39" s="28" t="s">
        <v>10</v>
      </c>
      <c r="E39" s="133">
        <v>0.9</v>
      </c>
      <c r="F39" s="231">
        <f t="shared" si="0"/>
        <v>14400</v>
      </c>
    </row>
    <row r="40" spans="1:6" ht="15.75" thickBot="1" x14ac:dyDescent="0.3">
      <c r="A40" s="129">
        <v>208</v>
      </c>
      <c r="B40" s="27" t="s">
        <v>1932</v>
      </c>
      <c r="C40" s="28">
        <v>57</v>
      </c>
      <c r="D40" s="28" t="s">
        <v>10</v>
      </c>
      <c r="E40" s="133">
        <v>149.4</v>
      </c>
      <c r="F40" s="134">
        <f t="shared" si="0"/>
        <v>8515.8000000000011</v>
      </c>
    </row>
    <row r="41" spans="1:6" ht="15.75" thickBot="1" x14ac:dyDescent="0.3">
      <c r="A41" s="129">
        <v>209</v>
      </c>
      <c r="B41" s="27" t="s">
        <v>1933</v>
      </c>
      <c r="C41" s="28">
        <v>45</v>
      </c>
      <c r="D41" s="28" t="s">
        <v>10</v>
      </c>
      <c r="E41" s="133">
        <v>47.7</v>
      </c>
      <c r="F41" s="134">
        <f t="shared" si="0"/>
        <v>2146.5</v>
      </c>
    </row>
    <row r="42" spans="1:6" ht="15.75" thickBot="1" x14ac:dyDescent="0.3">
      <c r="A42" s="129">
        <v>210</v>
      </c>
      <c r="B42" s="27" t="s">
        <v>1934</v>
      </c>
      <c r="C42" s="28">
        <v>44</v>
      </c>
      <c r="D42" s="28" t="s">
        <v>10</v>
      </c>
      <c r="E42" s="133">
        <v>49.5</v>
      </c>
      <c r="F42" s="134">
        <f t="shared" si="0"/>
        <v>2178</v>
      </c>
    </row>
    <row r="43" spans="1:6" ht="29.25" thickBot="1" x14ac:dyDescent="0.3">
      <c r="A43" s="129">
        <v>211</v>
      </c>
      <c r="B43" s="27" t="s">
        <v>1935</v>
      </c>
      <c r="C43" s="28">
        <v>17</v>
      </c>
      <c r="D43" s="28" t="s">
        <v>10</v>
      </c>
      <c r="E43" s="133">
        <v>47.7</v>
      </c>
      <c r="F43" s="134">
        <f t="shared" si="0"/>
        <v>810.90000000000009</v>
      </c>
    </row>
    <row r="44" spans="1:6" ht="29.25" thickBot="1" x14ac:dyDescent="0.3">
      <c r="A44" s="129">
        <v>232</v>
      </c>
      <c r="B44" s="27" t="s">
        <v>1936</v>
      </c>
      <c r="C44" s="28">
        <v>4</v>
      </c>
      <c r="D44" s="28" t="s">
        <v>1931</v>
      </c>
      <c r="E44" s="133">
        <v>22.5</v>
      </c>
      <c r="F44" s="134">
        <f t="shared" si="0"/>
        <v>90</v>
      </c>
    </row>
    <row r="45" spans="1:6" ht="29.25" thickBot="1" x14ac:dyDescent="0.3">
      <c r="A45" s="129">
        <v>242</v>
      </c>
      <c r="B45" s="27" t="s">
        <v>1937</v>
      </c>
      <c r="C45" s="28">
        <v>2</v>
      </c>
      <c r="D45" s="28" t="s">
        <v>10</v>
      </c>
      <c r="E45" s="133">
        <v>94.5</v>
      </c>
      <c r="F45" s="134">
        <f t="shared" si="0"/>
        <v>189</v>
      </c>
    </row>
    <row r="46" spans="1:6" ht="29.25" thickBot="1" x14ac:dyDescent="0.3">
      <c r="A46" s="129">
        <v>243</v>
      </c>
      <c r="B46" s="27" t="s">
        <v>1938</v>
      </c>
      <c r="C46" s="28">
        <v>1</v>
      </c>
      <c r="D46" s="28" t="s">
        <v>10</v>
      </c>
      <c r="E46" s="133">
        <v>99</v>
      </c>
      <c r="F46" s="134">
        <f t="shared" si="0"/>
        <v>99</v>
      </c>
    </row>
    <row r="47" spans="1:6" ht="43.5" thickBot="1" x14ac:dyDescent="0.3">
      <c r="A47" s="129">
        <v>244</v>
      </c>
      <c r="B47" s="27" t="s">
        <v>1939</v>
      </c>
      <c r="C47" s="28">
        <v>3</v>
      </c>
      <c r="D47" s="28" t="s">
        <v>10</v>
      </c>
      <c r="E47" s="133">
        <v>96.3</v>
      </c>
      <c r="F47" s="134">
        <f t="shared" si="0"/>
        <v>288.89999999999998</v>
      </c>
    </row>
    <row r="48" spans="1:6" ht="29.25" thickBot="1" x14ac:dyDescent="0.3">
      <c r="A48" s="129">
        <v>248</v>
      </c>
      <c r="B48" s="27" t="s">
        <v>1940</v>
      </c>
      <c r="C48" s="28">
        <v>0.2</v>
      </c>
      <c r="D48" s="28" t="s">
        <v>17</v>
      </c>
      <c r="E48" s="133">
        <v>5625</v>
      </c>
      <c r="F48" s="134">
        <f t="shared" si="0"/>
        <v>1125</v>
      </c>
    </row>
    <row r="49" spans="1:6" ht="29.25" thickBot="1" x14ac:dyDescent="0.3">
      <c r="A49" s="129">
        <v>249</v>
      </c>
      <c r="B49" s="27" t="s">
        <v>1941</v>
      </c>
      <c r="C49" s="28">
        <v>0.35</v>
      </c>
      <c r="D49" s="28" t="s">
        <v>17</v>
      </c>
      <c r="E49" s="133">
        <v>7380</v>
      </c>
      <c r="F49" s="134">
        <f t="shared" si="0"/>
        <v>2583</v>
      </c>
    </row>
    <row r="50" spans="1:6" ht="15.75" thickBot="1" x14ac:dyDescent="0.3">
      <c r="A50" s="129">
        <v>264</v>
      </c>
      <c r="B50" s="27" t="s">
        <v>1942</v>
      </c>
      <c r="C50" s="28">
        <v>50</v>
      </c>
      <c r="D50" s="28" t="s">
        <v>47</v>
      </c>
      <c r="E50" s="133">
        <v>96.3</v>
      </c>
      <c r="F50" s="231">
        <f t="shared" si="0"/>
        <v>4815</v>
      </c>
    </row>
    <row r="51" spans="1:6" ht="15.75" thickBot="1" x14ac:dyDescent="0.3">
      <c r="A51" s="226">
        <v>266</v>
      </c>
      <c r="B51" s="220" t="s">
        <v>1943</v>
      </c>
      <c r="C51" s="36">
        <v>160</v>
      </c>
      <c r="D51" s="36" t="s">
        <v>47</v>
      </c>
      <c r="E51" s="227">
        <v>115.2</v>
      </c>
      <c r="F51" s="228"/>
    </row>
    <row r="52" spans="1:6" ht="15.75" thickBot="1" x14ac:dyDescent="0.3">
      <c r="A52" s="129">
        <v>268</v>
      </c>
      <c r="B52" s="27" t="s">
        <v>1944</v>
      </c>
      <c r="C52" s="28">
        <v>1</v>
      </c>
      <c r="D52" s="28" t="s">
        <v>17</v>
      </c>
      <c r="E52" s="133">
        <v>252</v>
      </c>
      <c r="F52" s="134">
        <f t="shared" si="0"/>
        <v>252</v>
      </c>
    </row>
    <row r="53" spans="1:6" ht="15.75" thickBot="1" x14ac:dyDescent="0.3">
      <c r="A53" s="129">
        <v>269</v>
      </c>
      <c r="B53" s="27" t="s">
        <v>1945</v>
      </c>
      <c r="C53" s="28">
        <v>1</v>
      </c>
      <c r="D53" s="28" t="s">
        <v>17</v>
      </c>
      <c r="E53" s="133">
        <v>729</v>
      </c>
      <c r="F53" s="134">
        <f t="shared" si="0"/>
        <v>729</v>
      </c>
    </row>
    <row r="54" spans="1:6" ht="15.75" thickBot="1" x14ac:dyDescent="0.3">
      <c r="A54" s="129">
        <v>270</v>
      </c>
      <c r="B54" s="27" t="s">
        <v>1946</v>
      </c>
      <c r="C54" s="28">
        <v>3.5</v>
      </c>
      <c r="D54" s="28" t="s">
        <v>17</v>
      </c>
      <c r="E54" s="133">
        <v>501.3</v>
      </c>
      <c r="F54" s="134">
        <f t="shared" si="0"/>
        <v>1754.55</v>
      </c>
    </row>
    <row r="55" spans="1:6" ht="29.25" thickBot="1" x14ac:dyDescent="0.3">
      <c r="A55" s="129">
        <v>271</v>
      </c>
      <c r="B55" s="27" t="s">
        <v>1947</v>
      </c>
      <c r="C55" s="28">
        <v>1270</v>
      </c>
      <c r="D55" s="28" t="s">
        <v>17</v>
      </c>
      <c r="E55" s="133">
        <v>133.19999999999999</v>
      </c>
      <c r="F55" s="231">
        <f t="shared" si="0"/>
        <v>169164</v>
      </c>
    </row>
    <row r="56" spans="1:6" ht="15.75" thickBot="1" x14ac:dyDescent="0.3">
      <c r="A56" s="129">
        <v>288</v>
      </c>
      <c r="B56" s="27" t="s">
        <v>1948</v>
      </c>
      <c r="C56" s="28">
        <v>1.4</v>
      </c>
      <c r="D56" s="28" t="s">
        <v>17</v>
      </c>
      <c r="E56" s="133">
        <v>225</v>
      </c>
      <c r="F56" s="134">
        <f t="shared" si="0"/>
        <v>315</v>
      </c>
    </row>
    <row r="57" spans="1:6" ht="15.75" thickBot="1" x14ac:dyDescent="0.3">
      <c r="A57" s="129">
        <v>290</v>
      </c>
      <c r="B57" s="27" t="s">
        <v>1949</v>
      </c>
      <c r="C57" s="28">
        <v>5</v>
      </c>
      <c r="D57" s="28" t="s">
        <v>1931</v>
      </c>
      <c r="E57" s="133">
        <v>307.8</v>
      </c>
      <c r="F57" s="134">
        <f t="shared" si="0"/>
        <v>1539</v>
      </c>
    </row>
    <row r="58" spans="1:6" ht="15.75" thickBot="1" x14ac:dyDescent="0.3">
      <c r="A58" s="129">
        <v>326</v>
      </c>
      <c r="B58" s="27" t="s">
        <v>1950</v>
      </c>
      <c r="C58" s="28">
        <v>3</v>
      </c>
      <c r="D58" s="28" t="s">
        <v>10</v>
      </c>
      <c r="E58" s="133">
        <v>324</v>
      </c>
      <c r="F58" s="134">
        <f t="shared" si="0"/>
        <v>972</v>
      </c>
    </row>
    <row r="59" spans="1:6" ht="15.75" thickBot="1" x14ac:dyDescent="0.3">
      <c r="A59" s="129">
        <v>327</v>
      </c>
      <c r="B59" s="27" t="s">
        <v>1951</v>
      </c>
      <c r="C59" s="28">
        <v>1</v>
      </c>
      <c r="D59" s="28" t="s">
        <v>10</v>
      </c>
      <c r="E59" s="133">
        <v>792</v>
      </c>
      <c r="F59" s="134">
        <f t="shared" si="0"/>
        <v>792</v>
      </c>
    </row>
    <row r="60" spans="1:6" ht="15.75" thickBot="1" x14ac:dyDescent="0.3">
      <c r="A60" s="129">
        <v>343</v>
      </c>
      <c r="B60" s="27" t="s">
        <v>1952</v>
      </c>
      <c r="C60" s="28">
        <v>9</v>
      </c>
      <c r="D60" s="28" t="s">
        <v>10</v>
      </c>
      <c r="E60" s="133">
        <v>53.1</v>
      </c>
      <c r="F60" s="134">
        <f t="shared" si="0"/>
        <v>477.90000000000003</v>
      </c>
    </row>
    <row r="61" spans="1:6" ht="29.25" thickBot="1" x14ac:dyDescent="0.3">
      <c r="A61" s="129">
        <v>360</v>
      </c>
      <c r="B61" s="27" t="s">
        <v>1953</v>
      </c>
      <c r="C61" s="28">
        <v>3</v>
      </c>
      <c r="D61" s="28" t="s">
        <v>10</v>
      </c>
      <c r="E61" s="133">
        <v>1161.9000000000001</v>
      </c>
      <c r="F61" s="231">
        <f t="shared" si="0"/>
        <v>3485.7000000000003</v>
      </c>
    </row>
    <row r="62" spans="1:6" ht="29.25" thickBot="1" x14ac:dyDescent="0.3">
      <c r="A62" s="129">
        <v>361</v>
      </c>
      <c r="B62" s="27" t="s">
        <v>1954</v>
      </c>
      <c r="C62" s="28">
        <v>1</v>
      </c>
      <c r="D62" s="28" t="s">
        <v>10</v>
      </c>
      <c r="E62" s="133">
        <v>1161.9000000000001</v>
      </c>
      <c r="F62" s="231">
        <f t="shared" si="0"/>
        <v>1161.9000000000001</v>
      </c>
    </row>
    <row r="63" spans="1:6" ht="29.25" thickBot="1" x14ac:dyDescent="0.3">
      <c r="A63" s="129">
        <v>373</v>
      </c>
      <c r="B63" s="27" t="s">
        <v>1955</v>
      </c>
      <c r="C63" s="28">
        <v>2</v>
      </c>
      <c r="D63" s="28" t="s">
        <v>10</v>
      </c>
      <c r="E63" s="133">
        <v>952.2</v>
      </c>
      <c r="F63" s="231">
        <f t="shared" si="0"/>
        <v>1904.4</v>
      </c>
    </row>
    <row r="64" spans="1:6" ht="29.25" thickBot="1" x14ac:dyDescent="0.3">
      <c r="A64" s="129">
        <v>374</v>
      </c>
      <c r="B64" s="27" t="s">
        <v>1956</v>
      </c>
      <c r="C64" s="28">
        <v>1</v>
      </c>
      <c r="D64" s="28" t="s">
        <v>10</v>
      </c>
      <c r="E64" s="133">
        <v>952.2</v>
      </c>
      <c r="F64" s="231">
        <f t="shared" si="0"/>
        <v>952.2</v>
      </c>
    </row>
    <row r="65" spans="1:6" ht="43.5" thickBot="1" x14ac:dyDescent="0.3">
      <c r="A65" s="129">
        <v>417</v>
      </c>
      <c r="B65" s="27" t="s">
        <v>105</v>
      </c>
      <c r="C65" s="28">
        <v>1</v>
      </c>
      <c r="D65" s="28" t="s">
        <v>10</v>
      </c>
      <c r="E65" s="133">
        <v>378</v>
      </c>
      <c r="F65" s="231">
        <f t="shared" si="0"/>
        <v>378</v>
      </c>
    </row>
    <row r="66" spans="1:6" ht="43.5" thickBot="1" x14ac:dyDescent="0.3">
      <c r="A66" s="129">
        <v>418</v>
      </c>
      <c r="B66" s="27" t="s">
        <v>1957</v>
      </c>
      <c r="C66" s="28">
        <v>44</v>
      </c>
      <c r="D66" s="28" t="s">
        <v>10</v>
      </c>
      <c r="E66" s="133">
        <v>605.70000000000005</v>
      </c>
      <c r="F66" s="231">
        <f t="shared" si="0"/>
        <v>26650.800000000003</v>
      </c>
    </row>
    <row r="67" spans="1:6" ht="43.5" thickBot="1" x14ac:dyDescent="0.3">
      <c r="A67" s="129">
        <v>419</v>
      </c>
      <c r="B67" s="27" t="s">
        <v>1958</v>
      </c>
      <c r="C67" s="28">
        <v>30</v>
      </c>
      <c r="D67" s="28" t="s">
        <v>10</v>
      </c>
      <c r="E67" s="133">
        <v>605.70000000000005</v>
      </c>
      <c r="F67" s="231">
        <f t="shared" si="0"/>
        <v>18171</v>
      </c>
    </row>
    <row r="68" spans="1:6" ht="43.5" thickBot="1" x14ac:dyDescent="0.3">
      <c r="A68" s="129">
        <v>420</v>
      </c>
      <c r="B68" s="27" t="s">
        <v>1959</v>
      </c>
      <c r="C68" s="28">
        <v>20</v>
      </c>
      <c r="D68" s="28" t="s">
        <v>10</v>
      </c>
      <c r="E68" s="133">
        <v>605.70000000000005</v>
      </c>
      <c r="F68" s="231">
        <f t="shared" si="0"/>
        <v>12114</v>
      </c>
    </row>
    <row r="69" spans="1:6" ht="15.75" thickBot="1" x14ac:dyDescent="0.3">
      <c r="A69" s="129">
        <v>422</v>
      </c>
      <c r="B69" s="27" t="s">
        <v>1960</v>
      </c>
      <c r="C69" s="28">
        <v>8</v>
      </c>
      <c r="D69" s="28" t="s">
        <v>10</v>
      </c>
      <c r="E69" s="133">
        <v>40.5</v>
      </c>
      <c r="F69" s="231">
        <f t="shared" si="0"/>
        <v>324</v>
      </c>
    </row>
    <row r="70" spans="1:6" ht="15.75" thickBot="1" x14ac:dyDescent="0.3">
      <c r="A70" s="129">
        <v>423</v>
      </c>
      <c r="B70" s="27" t="s">
        <v>1961</v>
      </c>
      <c r="C70" s="28">
        <v>25</v>
      </c>
      <c r="D70" s="28" t="s">
        <v>10</v>
      </c>
      <c r="E70" s="133">
        <v>26.1</v>
      </c>
      <c r="F70" s="231">
        <f t="shared" si="0"/>
        <v>652.5</v>
      </c>
    </row>
    <row r="71" spans="1:6" ht="15.75" thickBot="1" x14ac:dyDescent="0.3">
      <c r="A71" s="129">
        <v>424</v>
      </c>
      <c r="B71" s="27" t="s">
        <v>1962</v>
      </c>
      <c r="C71" s="28">
        <v>7</v>
      </c>
      <c r="D71" s="28" t="s">
        <v>10</v>
      </c>
      <c r="E71" s="133">
        <v>305.10000000000002</v>
      </c>
      <c r="F71" s="231">
        <f t="shared" si="0"/>
        <v>2135.7000000000003</v>
      </c>
    </row>
    <row r="72" spans="1:6" ht="15.75" thickBot="1" x14ac:dyDescent="0.3">
      <c r="A72" s="129">
        <v>425</v>
      </c>
      <c r="B72" s="27" t="s">
        <v>1963</v>
      </c>
      <c r="C72" s="28">
        <v>3</v>
      </c>
      <c r="D72" s="28" t="s">
        <v>10</v>
      </c>
      <c r="E72" s="133">
        <v>164.7</v>
      </c>
      <c r="F72" s="231">
        <f t="shared" si="0"/>
        <v>494.09999999999997</v>
      </c>
    </row>
    <row r="73" spans="1:6" ht="15.75" thickBot="1" x14ac:dyDescent="0.3">
      <c r="A73" s="129">
        <v>426</v>
      </c>
      <c r="B73" s="27" t="s">
        <v>159</v>
      </c>
      <c r="C73" s="28">
        <v>5</v>
      </c>
      <c r="D73" s="28" t="s">
        <v>10</v>
      </c>
      <c r="E73" s="133">
        <v>180</v>
      </c>
      <c r="F73" s="231">
        <f t="shared" si="0"/>
        <v>900</v>
      </c>
    </row>
    <row r="74" spans="1:6" ht="15.75" thickBot="1" x14ac:dyDescent="0.3">
      <c r="A74" s="129">
        <v>427</v>
      </c>
      <c r="B74" s="27" t="s">
        <v>159</v>
      </c>
      <c r="C74" s="28">
        <v>85</v>
      </c>
      <c r="D74" s="28" t="s">
        <v>10</v>
      </c>
      <c r="E74" s="133">
        <v>180</v>
      </c>
      <c r="F74" s="231">
        <f t="shared" si="0"/>
        <v>15300</v>
      </c>
    </row>
    <row r="75" spans="1:6" ht="15.75" thickBot="1" x14ac:dyDescent="0.3">
      <c r="A75" s="129">
        <v>430</v>
      </c>
      <c r="B75" s="27" t="s">
        <v>1964</v>
      </c>
      <c r="C75" s="28">
        <v>45</v>
      </c>
      <c r="D75" s="28" t="s">
        <v>10</v>
      </c>
      <c r="E75" s="133">
        <v>40.5</v>
      </c>
      <c r="F75" s="231">
        <f t="shared" si="0"/>
        <v>1822.5</v>
      </c>
    </row>
    <row r="76" spans="1:6" ht="15.75" thickBot="1" x14ac:dyDescent="0.3">
      <c r="A76" s="129">
        <v>431</v>
      </c>
      <c r="B76" s="27" t="s">
        <v>1965</v>
      </c>
      <c r="C76" s="28">
        <v>91</v>
      </c>
      <c r="D76" s="28" t="s">
        <v>10</v>
      </c>
      <c r="E76" s="133">
        <v>106.2</v>
      </c>
      <c r="F76" s="231">
        <f t="shared" si="0"/>
        <v>9664.2000000000007</v>
      </c>
    </row>
    <row r="77" spans="1:6" ht="29.25" thickBot="1" x14ac:dyDescent="0.3">
      <c r="A77" s="129">
        <v>432</v>
      </c>
      <c r="B77" s="27" t="s">
        <v>1966</v>
      </c>
      <c r="C77" s="28">
        <v>10</v>
      </c>
      <c r="D77" s="28" t="s">
        <v>10</v>
      </c>
      <c r="E77" s="133">
        <v>41.4</v>
      </c>
      <c r="F77" s="231">
        <f t="shared" si="0"/>
        <v>414</v>
      </c>
    </row>
    <row r="78" spans="1:6" ht="15.75" thickBot="1" x14ac:dyDescent="0.3">
      <c r="A78" s="129">
        <v>433</v>
      </c>
      <c r="B78" s="27" t="s">
        <v>1967</v>
      </c>
      <c r="C78" s="28">
        <v>24</v>
      </c>
      <c r="D78" s="28" t="s">
        <v>10</v>
      </c>
      <c r="E78" s="133">
        <v>310.5</v>
      </c>
      <c r="F78" s="231">
        <f t="shared" si="0"/>
        <v>7452</v>
      </c>
    </row>
    <row r="79" spans="1:6" ht="15.75" thickBot="1" x14ac:dyDescent="0.3">
      <c r="A79" s="129">
        <v>435</v>
      </c>
      <c r="B79" s="27" t="s">
        <v>1968</v>
      </c>
      <c r="C79" s="28">
        <v>36</v>
      </c>
      <c r="D79" s="28" t="s">
        <v>17</v>
      </c>
      <c r="E79" s="133">
        <v>343.8</v>
      </c>
      <c r="F79" s="231">
        <f t="shared" ref="F79:F141" si="1">E79*C79</f>
        <v>12376.800000000001</v>
      </c>
    </row>
    <row r="80" spans="1:6" ht="15.75" thickBot="1" x14ac:dyDescent="0.3">
      <c r="A80" s="129">
        <v>436</v>
      </c>
      <c r="B80" s="27" t="s">
        <v>1969</v>
      </c>
      <c r="C80" s="28">
        <v>150.52000000000001</v>
      </c>
      <c r="D80" s="28" t="s">
        <v>47</v>
      </c>
      <c r="E80" s="133">
        <v>189</v>
      </c>
      <c r="F80" s="231">
        <f t="shared" si="1"/>
        <v>28448.280000000002</v>
      </c>
    </row>
    <row r="81" spans="1:6" ht="15.75" thickBot="1" x14ac:dyDescent="0.3">
      <c r="A81" s="129">
        <v>452</v>
      </c>
      <c r="B81" s="27" t="s">
        <v>1970</v>
      </c>
      <c r="C81" s="28">
        <v>1</v>
      </c>
      <c r="D81" s="28" t="s">
        <v>10</v>
      </c>
      <c r="E81" s="133">
        <v>72</v>
      </c>
      <c r="F81" s="134">
        <f t="shared" si="1"/>
        <v>72</v>
      </c>
    </row>
    <row r="82" spans="1:6" ht="15.75" thickBot="1" x14ac:dyDescent="0.3">
      <c r="A82" s="129">
        <v>457</v>
      </c>
      <c r="B82" s="27" t="s">
        <v>1971</v>
      </c>
      <c r="C82" s="28">
        <v>5</v>
      </c>
      <c r="D82" s="28" t="s">
        <v>10</v>
      </c>
      <c r="E82" s="133">
        <v>489.6</v>
      </c>
      <c r="F82" s="231">
        <f t="shared" si="1"/>
        <v>2448</v>
      </c>
    </row>
    <row r="83" spans="1:6" ht="29.25" thickBot="1" x14ac:dyDescent="0.3">
      <c r="A83" s="129">
        <v>466</v>
      </c>
      <c r="B83" s="27" t="s">
        <v>1972</v>
      </c>
      <c r="C83" s="28">
        <v>160</v>
      </c>
      <c r="D83" s="28" t="s">
        <v>47</v>
      </c>
      <c r="E83" s="133">
        <v>90.9</v>
      </c>
      <c r="F83" s="231">
        <f t="shared" si="1"/>
        <v>14544</v>
      </c>
    </row>
    <row r="84" spans="1:6" ht="15.75" thickBot="1" x14ac:dyDescent="0.3">
      <c r="A84" s="129">
        <v>468</v>
      </c>
      <c r="B84" s="27" t="s">
        <v>1973</v>
      </c>
      <c r="C84" s="28">
        <v>0.3</v>
      </c>
      <c r="D84" s="28" t="s">
        <v>17</v>
      </c>
      <c r="E84" s="133">
        <v>7769.7</v>
      </c>
      <c r="F84" s="134">
        <f t="shared" si="1"/>
        <v>2330.91</v>
      </c>
    </row>
    <row r="85" spans="1:6" ht="15.75" thickBot="1" x14ac:dyDescent="0.3">
      <c r="A85" s="129">
        <v>469</v>
      </c>
      <c r="B85" s="27" t="s">
        <v>1974</v>
      </c>
      <c r="C85" s="28">
        <v>1</v>
      </c>
      <c r="D85" s="28" t="s">
        <v>10</v>
      </c>
      <c r="E85" s="133">
        <v>5967</v>
      </c>
      <c r="F85" s="134">
        <f t="shared" si="1"/>
        <v>5967</v>
      </c>
    </row>
    <row r="86" spans="1:6" ht="15.75" thickBot="1" x14ac:dyDescent="0.3">
      <c r="A86" s="129">
        <v>470</v>
      </c>
      <c r="B86" s="27" t="s">
        <v>1975</v>
      </c>
      <c r="C86" s="28">
        <v>1</v>
      </c>
      <c r="D86" s="28" t="s">
        <v>10</v>
      </c>
      <c r="E86" s="133">
        <v>144</v>
      </c>
      <c r="F86" s="134">
        <f t="shared" si="1"/>
        <v>144</v>
      </c>
    </row>
    <row r="87" spans="1:6" ht="15.75" thickBot="1" x14ac:dyDescent="0.3">
      <c r="A87" s="129">
        <v>476</v>
      </c>
      <c r="B87" s="27" t="s">
        <v>1976</v>
      </c>
      <c r="C87" s="28">
        <v>16</v>
      </c>
      <c r="D87" s="28" t="s">
        <v>10</v>
      </c>
      <c r="E87" s="133">
        <v>1700.1</v>
      </c>
      <c r="F87" s="134">
        <f t="shared" si="1"/>
        <v>27201.599999999999</v>
      </c>
    </row>
    <row r="88" spans="1:6" ht="15.75" thickBot="1" x14ac:dyDescent="0.3">
      <c r="A88" s="129">
        <v>477</v>
      </c>
      <c r="B88" s="27" t="s">
        <v>1976</v>
      </c>
      <c r="C88" s="28">
        <v>3</v>
      </c>
      <c r="D88" s="28" t="s">
        <v>10</v>
      </c>
      <c r="E88" s="133">
        <v>1701</v>
      </c>
      <c r="F88" s="134">
        <f t="shared" si="1"/>
        <v>5103</v>
      </c>
    </row>
    <row r="89" spans="1:6" ht="15.75" thickBot="1" x14ac:dyDescent="0.3">
      <c r="A89" s="226">
        <v>485</v>
      </c>
      <c r="B89" s="220" t="s">
        <v>1977</v>
      </c>
      <c r="C89" s="36">
        <v>2</v>
      </c>
      <c r="D89" s="36" t="s">
        <v>10</v>
      </c>
      <c r="E89" s="227">
        <v>4549.5</v>
      </c>
      <c r="F89" s="228"/>
    </row>
    <row r="90" spans="1:6" ht="29.25" thickBot="1" x14ac:dyDescent="0.3">
      <c r="A90" s="226">
        <v>486</v>
      </c>
      <c r="B90" s="220" t="s">
        <v>1978</v>
      </c>
      <c r="C90" s="36">
        <v>20</v>
      </c>
      <c r="D90" s="36" t="s">
        <v>10</v>
      </c>
      <c r="E90" s="227">
        <v>152.1</v>
      </c>
      <c r="F90" s="228"/>
    </row>
    <row r="91" spans="1:6" ht="29.25" thickBot="1" x14ac:dyDescent="0.3">
      <c r="A91" s="226">
        <v>487</v>
      </c>
      <c r="B91" s="220" t="s">
        <v>1979</v>
      </c>
      <c r="C91" s="36">
        <v>4</v>
      </c>
      <c r="D91" s="36" t="s">
        <v>10</v>
      </c>
      <c r="E91" s="227">
        <v>166.5</v>
      </c>
      <c r="F91" s="228"/>
    </row>
    <row r="92" spans="1:6" ht="29.25" thickBot="1" x14ac:dyDescent="0.3">
      <c r="A92" s="226">
        <v>488</v>
      </c>
      <c r="B92" s="220" t="s">
        <v>1980</v>
      </c>
      <c r="C92" s="36">
        <v>4</v>
      </c>
      <c r="D92" s="36" t="s">
        <v>10</v>
      </c>
      <c r="E92" s="227">
        <v>58.5</v>
      </c>
      <c r="F92" s="228"/>
    </row>
    <row r="93" spans="1:6" ht="29.25" thickBot="1" x14ac:dyDescent="0.3">
      <c r="A93" s="226">
        <v>489</v>
      </c>
      <c r="B93" s="220" t="s">
        <v>1981</v>
      </c>
      <c r="C93" s="36">
        <v>4</v>
      </c>
      <c r="D93" s="36" t="s">
        <v>10</v>
      </c>
      <c r="E93" s="227">
        <v>216</v>
      </c>
      <c r="F93" s="228"/>
    </row>
    <row r="94" spans="1:6" ht="15.75" thickBot="1" x14ac:dyDescent="0.3">
      <c r="A94" s="226">
        <v>490</v>
      </c>
      <c r="B94" s="220" t="s">
        <v>1982</v>
      </c>
      <c r="C94" s="36">
        <v>58</v>
      </c>
      <c r="D94" s="36" t="s">
        <v>10</v>
      </c>
      <c r="E94" s="227">
        <v>51.3</v>
      </c>
      <c r="F94" s="228"/>
    </row>
    <row r="95" spans="1:6" ht="15.75" thickBot="1" x14ac:dyDescent="0.3">
      <c r="A95" s="226">
        <v>491</v>
      </c>
      <c r="B95" s="220" t="s">
        <v>1983</v>
      </c>
      <c r="C95" s="36">
        <v>36</v>
      </c>
      <c r="D95" s="36" t="s">
        <v>10</v>
      </c>
      <c r="E95" s="227">
        <v>7.2</v>
      </c>
      <c r="F95" s="228"/>
    </row>
    <row r="96" spans="1:6" ht="15.75" thickBot="1" x14ac:dyDescent="0.3">
      <c r="A96" s="226">
        <v>492</v>
      </c>
      <c r="B96" s="220" t="s">
        <v>1984</v>
      </c>
      <c r="C96" s="36">
        <v>24</v>
      </c>
      <c r="D96" s="36" t="s">
        <v>10</v>
      </c>
      <c r="E96" s="227">
        <v>12.6</v>
      </c>
      <c r="F96" s="228"/>
    </row>
    <row r="97" spans="1:6" ht="29.25" thickBot="1" x14ac:dyDescent="0.3">
      <c r="A97" s="129">
        <v>499</v>
      </c>
      <c r="B97" s="27" t="s">
        <v>1985</v>
      </c>
      <c r="C97" s="28">
        <v>13</v>
      </c>
      <c r="D97" s="28" t="s">
        <v>17</v>
      </c>
      <c r="E97" s="133">
        <v>203.4</v>
      </c>
      <c r="F97" s="231">
        <f t="shared" si="1"/>
        <v>2644.2000000000003</v>
      </c>
    </row>
    <row r="98" spans="1:6" ht="15.75" thickBot="1" x14ac:dyDescent="0.3">
      <c r="A98" s="129">
        <v>508</v>
      </c>
      <c r="B98" s="27" t="s">
        <v>1986</v>
      </c>
      <c r="C98" s="28">
        <v>2</v>
      </c>
      <c r="D98" s="28" t="s">
        <v>66</v>
      </c>
      <c r="E98" s="133">
        <v>526.5</v>
      </c>
      <c r="F98" s="231">
        <f t="shared" si="1"/>
        <v>1053</v>
      </c>
    </row>
    <row r="99" spans="1:6" ht="29.25" thickBot="1" x14ac:dyDescent="0.3">
      <c r="A99" s="129">
        <v>510</v>
      </c>
      <c r="B99" s="27" t="s">
        <v>1987</v>
      </c>
      <c r="C99" s="28">
        <v>1</v>
      </c>
      <c r="D99" s="28" t="s">
        <v>10</v>
      </c>
      <c r="E99" s="133">
        <v>81</v>
      </c>
      <c r="F99" s="231">
        <f t="shared" si="1"/>
        <v>81</v>
      </c>
    </row>
    <row r="100" spans="1:6" ht="15.75" thickBot="1" x14ac:dyDescent="0.3">
      <c r="A100" s="129">
        <v>525</v>
      </c>
      <c r="B100" s="27" t="s">
        <v>1988</v>
      </c>
      <c r="C100" s="28">
        <v>1</v>
      </c>
      <c r="D100" s="28" t="s">
        <v>17</v>
      </c>
      <c r="E100" s="133">
        <v>18</v>
      </c>
      <c r="F100" s="134">
        <f t="shared" si="1"/>
        <v>18</v>
      </c>
    </row>
    <row r="101" spans="1:6" ht="29.25" thickBot="1" x14ac:dyDescent="0.3">
      <c r="A101" s="129">
        <v>526</v>
      </c>
      <c r="B101" s="27" t="s">
        <v>1989</v>
      </c>
      <c r="C101" s="28">
        <v>0.6</v>
      </c>
      <c r="D101" s="28" t="s">
        <v>17</v>
      </c>
      <c r="E101" s="133">
        <v>15.3</v>
      </c>
      <c r="F101" s="134">
        <f t="shared" si="1"/>
        <v>9.18</v>
      </c>
    </row>
    <row r="102" spans="1:6" ht="57.75" thickBot="1" x14ac:dyDescent="0.3">
      <c r="A102" s="129">
        <v>527</v>
      </c>
      <c r="B102" s="27" t="s">
        <v>1990</v>
      </c>
      <c r="C102" s="28">
        <v>4</v>
      </c>
      <c r="D102" s="28" t="s">
        <v>17</v>
      </c>
      <c r="E102" s="133">
        <v>288</v>
      </c>
      <c r="F102" s="134">
        <f t="shared" si="1"/>
        <v>1152</v>
      </c>
    </row>
    <row r="103" spans="1:6" ht="43.5" thickBot="1" x14ac:dyDescent="0.3">
      <c r="A103" s="129">
        <v>543</v>
      </c>
      <c r="B103" s="27" t="s">
        <v>1991</v>
      </c>
      <c r="C103" s="28">
        <v>48.6</v>
      </c>
      <c r="D103" s="28" t="s">
        <v>17</v>
      </c>
      <c r="E103" s="133">
        <v>535.5</v>
      </c>
      <c r="F103" s="231">
        <f t="shared" si="1"/>
        <v>26025.3</v>
      </c>
    </row>
    <row r="104" spans="1:6" ht="15.75" thickBot="1" x14ac:dyDescent="0.3">
      <c r="A104" s="129">
        <v>550</v>
      </c>
      <c r="B104" s="27" t="s">
        <v>1992</v>
      </c>
      <c r="C104" s="28">
        <v>2</v>
      </c>
      <c r="D104" s="28" t="s">
        <v>10</v>
      </c>
      <c r="E104" s="133">
        <v>5103</v>
      </c>
      <c r="F104" s="231">
        <f t="shared" si="1"/>
        <v>10206</v>
      </c>
    </row>
    <row r="105" spans="1:6" ht="15.75" thickBot="1" x14ac:dyDescent="0.3">
      <c r="A105" s="129">
        <v>551</v>
      </c>
      <c r="B105" s="27" t="s">
        <v>1993</v>
      </c>
      <c r="C105" s="28">
        <v>87</v>
      </c>
      <c r="D105" s="28" t="s">
        <v>10</v>
      </c>
      <c r="E105" s="133">
        <v>66.599999999999994</v>
      </c>
      <c r="F105" s="134">
        <f t="shared" si="1"/>
        <v>5794.2</v>
      </c>
    </row>
    <row r="106" spans="1:6" ht="15.75" thickBot="1" x14ac:dyDescent="0.3">
      <c r="A106" s="129">
        <v>577</v>
      </c>
      <c r="B106" s="27" t="s">
        <v>330</v>
      </c>
      <c r="C106" s="28">
        <v>235.11</v>
      </c>
      <c r="D106" s="28" t="s">
        <v>17</v>
      </c>
      <c r="E106" s="133">
        <v>125.1</v>
      </c>
      <c r="F106" s="231">
        <f t="shared" si="1"/>
        <v>29412.260999999999</v>
      </c>
    </row>
    <row r="107" spans="1:6" ht="15.75" thickBot="1" x14ac:dyDescent="0.3">
      <c r="A107" s="129">
        <v>578</v>
      </c>
      <c r="B107" s="27" t="s">
        <v>330</v>
      </c>
      <c r="C107" s="28">
        <v>6.4</v>
      </c>
      <c r="D107" s="28" t="s">
        <v>17</v>
      </c>
      <c r="E107" s="133">
        <v>125.1</v>
      </c>
      <c r="F107" s="231">
        <f t="shared" si="1"/>
        <v>800.64</v>
      </c>
    </row>
    <row r="108" spans="1:6" ht="15.75" thickBot="1" x14ac:dyDescent="0.3">
      <c r="A108" s="129">
        <v>579</v>
      </c>
      <c r="B108" s="27" t="s">
        <v>1994</v>
      </c>
      <c r="C108" s="28">
        <v>116.05</v>
      </c>
      <c r="D108" s="28" t="s">
        <v>17</v>
      </c>
      <c r="E108" s="133">
        <v>371.7</v>
      </c>
      <c r="F108" s="231">
        <f t="shared" si="1"/>
        <v>43135.784999999996</v>
      </c>
    </row>
    <row r="109" spans="1:6" ht="15.75" thickBot="1" x14ac:dyDescent="0.3">
      <c r="A109" s="129">
        <v>580</v>
      </c>
      <c r="B109" s="27" t="s">
        <v>1995</v>
      </c>
      <c r="C109" s="28">
        <v>3</v>
      </c>
      <c r="D109" s="28" t="s">
        <v>10</v>
      </c>
      <c r="E109" s="133">
        <v>227.7</v>
      </c>
      <c r="F109" s="134">
        <f t="shared" si="1"/>
        <v>683.09999999999991</v>
      </c>
    </row>
    <row r="110" spans="1:6" ht="29.25" thickBot="1" x14ac:dyDescent="0.3">
      <c r="A110" s="129">
        <v>581</v>
      </c>
      <c r="B110" s="27" t="s">
        <v>1996</v>
      </c>
      <c r="C110" s="28">
        <v>15</v>
      </c>
      <c r="D110" s="28" t="s">
        <v>10</v>
      </c>
      <c r="E110" s="133">
        <v>55.8</v>
      </c>
      <c r="F110" s="134">
        <f t="shared" si="1"/>
        <v>837</v>
      </c>
    </row>
    <row r="111" spans="1:6" ht="29.25" thickBot="1" x14ac:dyDescent="0.3">
      <c r="A111" s="129">
        <v>582</v>
      </c>
      <c r="B111" s="27" t="s">
        <v>1997</v>
      </c>
      <c r="C111" s="28">
        <v>33</v>
      </c>
      <c r="D111" s="28" t="s">
        <v>10</v>
      </c>
      <c r="E111" s="133">
        <v>55.8</v>
      </c>
      <c r="F111" s="134">
        <f t="shared" si="1"/>
        <v>1841.3999999999999</v>
      </c>
    </row>
    <row r="112" spans="1:6" ht="43.5" thickBot="1" x14ac:dyDescent="0.3">
      <c r="A112" s="226">
        <v>583</v>
      </c>
      <c r="B112" s="220" t="s">
        <v>1998</v>
      </c>
      <c r="C112" s="36">
        <v>60</v>
      </c>
      <c r="D112" s="36" t="s">
        <v>10</v>
      </c>
      <c r="E112" s="227">
        <v>38.700000000000003</v>
      </c>
      <c r="F112" s="228">
        <f t="shared" si="1"/>
        <v>2322</v>
      </c>
    </row>
    <row r="113" spans="1:6" ht="29.25" thickBot="1" x14ac:dyDescent="0.3">
      <c r="A113" s="129">
        <v>588</v>
      </c>
      <c r="B113" s="27" t="s">
        <v>1999</v>
      </c>
      <c r="C113" s="28">
        <v>52</v>
      </c>
      <c r="D113" s="28" t="s">
        <v>10</v>
      </c>
      <c r="E113" s="133">
        <v>84.6</v>
      </c>
      <c r="F113" s="231">
        <f t="shared" si="1"/>
        <v>4399.2</v>
      </c>
    </row>
    <row r="114" spans="1:6" ht="29.25" thickBot="1" x14ac:dyDescent="0.3">
      <c r="A114" s="226">
        <v>615</v>
      </c>
      <c r="B114" s="220" t="s">
        <v>1781</v>
      </c>
      <c r="C114" s="36">
        <v>19.2</v>
      </c>
      <c r="D114" s="36" t="s">
        <v>17</v>
      </c>
      <c r="E114" s="227">
        <v>85.5</v>
      </c>
      <c r="F114" s="228"/>
    </row>
    <row r="115" spans="1:6" ht="15.75" thickBot="1" x14ac:dyDescent="0.3">
      <c r="A115" s="226">
        <v>617</v>
      </c>
      <c r="B115" s="220" t="s">
        <v>2000</v>
      </c>
      <c r="C115" s="36">
        <v>46.5</v>
      </c>
      <c r="D115" s="36" t="s">
        <v>17</v>
      </c>
      <c r="E115" s="227">
        <v>168.3</v>
      </c>
      <c r="F115" s="228"/>
    </row>
    <row r="116" spans="1:6" ht="15.75" thickBot="1" x14ac:dyDescent="0.3">
      <c r="A116" s="226">
        <v>618</v>
      </c>
      <c r="B116" s="220" t="s">
        <v>2001</v>
      </c>
      <c r="C116" s="36">
        <v>4.6900000000000004</v>
      </c>
      <c r="D116" s="36" t="s">
        <v>17</v>
      </c>
      <c r="E116" s="227">
        <v>164.7</v>
      </c>
      <c r="F116" s="228"/>
    </row>
    <row r="117" spans="1:6" ht="15.75" thickBot="1" x14ac:dyDescent="0.3">
      <c r="A117" s="226">
        <v>619</v>
      </c>
      <c r="B117" s="220" t="s">
        <v>2002</v>
      </c>
      <c r="C117" s="36">
        <v>27.6</v>
      </c>
      <c r="D117" s="36" t="s">
        <v>17</v>
      </c>
      <c r="E117" s="227">
        <v>166.5</v>
      </c>
      <c r="F117" s="228"/>
    </row>
    <row r="118" spans="1:6" ht="15.75" thickBot="1" x14ac:dyDescent="0.3">
      <c r="A118" s="129">
        <v>630</v>
      </c>
      <c r="B118" s="27" t="s">
        <v>2003</v>
      </c>
      <c r="C118" s="28">
        <v>141</v>
      </c>
      <c r="D118" s="28" t="s">
        <v>10</v>
      </c>
      <c r="E118" s="133">
        <v>4.5</v>
      </c>
      <c r="F118" s="134">
        <f t="shared" si="1"/>
        <v>634.5</v>
      </c>
    </row>
    <row r="119" spans="1:6" ht="15.75" thickBot="1" x14ac:dyDescent="0.3">
      <c r="A119" s="129">
        <v>677</v>
      </c>
      <c r="B119" s="27" t="s">
        <v>2004</v>
      </c>
      <c r="C119" s="28">
        <v>2</v>
      </c>
      <c r="D119" s="28" t="s">
        <v>10</v>
      </c>
      <c r="E119" s="133">
        <v>63.9</v>
      </c>
      <c r="F119" s="134">
        <f t="shared" si="1"/>
        <v>127.8</v>
      </c>
    </row>
    <row r="120" spans="1:6" ht="43.5" thickBot="1" x14ac:dyDescent="0.3">
      <c r="A120" s="129">
        <v>680</v>
      </c>
      <c r="B120" s="27" t="s">
        <v>2005</v>
      </c>
      <c r="C120" s="28">
        <v>10</v>
      </c>
      <c r="D120" s="28" t="s">
        <v>10</v>
      </c>
      <c r="E120" s="133">
        <v>360</v>
      </c>
      <c r="F120" s="231">
        <f t="shared" si="1"/>
        <v>3600</v>
      </c>
    </row>
    <row r="121" spans="1:6" ht="43.5" thickBot="1" x14ac:dyDescent="0.3">
      <c r="A121" s="129">
        <v>681</v>
      </c>
      <c r="B121" s="27" t="s">
        <v>2006</v>
      </c>
      <c r="C121" s="28">
        <v>7</v>
      </c>
      <c r="D121" s="28" t="s">
        <v>10</v>
      </c>
      <c r="E121" s="133">
        <v>360</v>
      </c>
      <c r="F121" s="231">
        <f t="shared" si="1"/>
        <v>2520</v>
      </c>
    </row>
    <row r="122" spans="1:6" ht="43.5" thickBot="1" x14ac:dyDescent="0.3">
      <c r="A122" s="129">
        <v>682</v>
      </c>
      <c r="B122" s="27" t="s">
        <v>2006</v>
      </c>
      <c r="C122" s="28">
        <v>1</v>
      </c>
      <c r="D122" s="28" t="s">
        <v>10</v>
      </c>
      <c r="E122" s="133">
        <v>180</v>
      </c>
      <c r="F122" s="231">
        <f t="shared" si="1"/>
        <v>180</v>
      </c>
    </row>
    <row r="123" spans="1:6" ht="43.5" thickBot="1" x14ac:dyDescent="0.3">
      <c r="A123" s="129">
        <v>683</v>
      </c>
      <c r="B123" s="27" t="s">
        <v>2007</v>
      </c>
      <c r="C123" s="28">
        <v>16</v>
      </c>
      <c r="D123" s="28" t="s">
        <v>10</v>
      </c>
      <c r="E123" s="133">
        <v>360</v>
      </c>
      <c r="F123" s="231">
        <f t="shared" si="1"/>
        <v>5760</v>
      </c>
    </row>
    <row r="124" spans="1:6" ht="29.25" thickBot="1" x14ac:dyDescent="0.3">
      <c r="A124" s="129">
        <v>684</v>
      </c>
      <c r="B124" s="27" t="s">
        <v>2008</v>
      </c>
      <c r="C124" s="28">
        <v>2</v>
      </c>
      <c r="D124" s="28" t="s">
        <v>10</v>
      </c>
      <c r="E124" s="133">
        <v>249.3</v>
      </c>
      <c r="F124" s="231">
        <f t="shared" si="1"/>
        <v>498.6</v>
      </c>
    </row>
    <row r="125" spans="1:6" ht="29.25" thickBot="1" x14ac:dyDescent="0.3">
      <c r="A125" s="129">
        <v>686</v>
      </c>
      <c r="B125" s="27" t="s">
        <v>2009</v>
      </c>
      <c r="C125" s="28">
        <v>56</v>
      </c>
      <c r="D125" s="28" t="s">
        <v>10</v>
      </c>
      <c r="E125" s="133">
        <v>125.1</v>
      </c>
      <c r="F125" s="231">
        <f t="shared" si="1"/>
        <v>7005.5999999999995</v>
      </c>
    </row>
    <row r="126" spans="1:6" ht="15.75" thickBot="1" x14ac:dyDescent="0.3">
      <c r="A126" s="129">
        <v>688</v>
      </c>
      <c r="B126" s="27" t="s">
        <v>2010</v>
      </c>
      <c r="C126" s="28">
        <v>6</v>
      </c>
      <c r="D126" s="28" t="s">
        <v>10</v>
      </c>
      <c r="E126" s="133">
        <v>495</v>
      </c>
      <c r="F126" s="231">
        <f t="shared" si="1"/>
        <v>2970</v>
      </c>
    </row>
    <row r="127" spans="1:6" ht="15.75" thickBot="1" x14ac:dyDescent="0.3">
      <c r="A127" s="129">
        <v>689</v>
      </c>
      <c r="B127" s="27" t="s">
        <v>2011</v>
      </c>
      <c r="C127" s="28">
        <v>1</v>
      </c>
      <c r="D127" s="28" t="s">
        <v>10</v>
      </c>
      <c r="E127" s="133">
        <v>252</v>
      </c>
      <c r="F127" s="231">
        <f t="shared" si="1"/>
        <v>252</v>
      </c>
    </row>
    <row r="128" spans="1:6" ht="15.75" thickBot="1" x14ac:dyDescent="0.3">
      <c r="A128" s="129">
        <v>697</v>
      </c>
      <c r="B128" s="27" t="s">
        <v>2012</v>
      </c>
      <c r="C128" s="28">
        <v>5.8</v>
      </c>
      <c r="D128" s="28" t="s">
        <v>17</v>
      </c>
      <c r="E128" s="133">
        <v>468.9</v>
      </c>
      <c r="F128" s="231">
        <f t="shared" si="1"/>
        <v>2719.62</v>
      </c>
    </row>
    <row r="129" spans="1:6" ht="15.75" thickBot="1" x14ac:dyDescent="0.3">
      <c r="A129" s="129">
        <v>744</v>
      </c>
      <c r="B129" s="27" t="s">
        <v>2013</v>
      </c>
      <c r="C129" s="28">
        <v>2.4</v>
      </c>
      <c r="D129" s="28" t="s">
        <v>17</v>
      </c>
      <c r="E129" s="133">
        <v>442.8</v>
      </c>
      <c r="F129" s="231">
        <f t="shared" si="1"/>
        <v>1062.72</v>
      </c>
    </row>
    <row r="130" spans="1:6" ht="15.75" thickBot="1" x14ac:dyDescent="0.3">
      <c r="A130" s="129">
        <v>745</v>
      </c>
      <c r="B130" s="27" t="s">
        <v>2014</v>
      </c>
      <c r="C130" s="28">
        <v>10.59</v>
      </c>
      <c r="D130" s="28" t="s">
        <v>17</v>
      </c>
      <c r="E130" s="133">
        <v>200.7</v>
      </c>
      <c r="F130" s="231">
        <f t="shared" si="1"/>
        <v>2125.413</v>
      </c>
    </row>
    <row r="131" spans="1:6" ht="15.75" thickBot="1" x14ac:dyDescent="0.3">
      <c r="A131" s="129">
        <v>749</v>
      </c>
      <c r="B131" s="27" t="s">
        <v>2015</v>
      </c>
      <c r="C131" s="28">
        <v>10</v>
      </c>
      <c r="D131" s="28" t="s">
        <v>10</v>
      </c>
      <c r="E131" s="133">
        <v>1061.0999999999999</v>
      </c>
      <c r="F131" s="231">
        <f t="shared" si="1"/>
        <v>10611</v>
      </c>
    </row>
    <row r="132" spans="1:6" ht="15.75" thickBot="1" x14ac:dyDescent="0.3">
      <c r="A132" s="129">
        <v>750</v>
      </c>
      <c r="B132" s="27" t="s">
        <v>2016</v>
      </c>
      <c r="C132" s="28">
        <v>22</v>
      </c>
      <c r="D132" s="28" t="s">
        <v>10</v>
      </c>
      <c r="E132" s="133">
        <v>348.3</v>
      </c>
      <c r="F132" s="231">
        <f t="shared" si="1"/>
        <v>7662.6</v>
      </c>
    </row>
    <row r="133" spans="1:6" ht="15.75" thickBot="1" x14ac:dyDescent="0.3">
      <c r="A133" s="129">
        <v>751</v>
      </c>
      <c r="B133" s="27" t="s">
        <v>2017</v>
      </c>
      <c r="C133" s="28">
        <v>31</v>
      </c>
      <c r="D133" s="28" t="s">
        <v>10</v>
      </c>
      <c r="E133" s="133">
        <v>51.3</v>
      </c>
      <c r="F133" s="134">
        <f t="shared" si="1"/>
        <v>1590.3</v>
      </c>
    </row>
    <row r="134" spans="1:6" ht="29.25" thickBot="1" x14ac:dyDescent="0.3">
      <c r="A134" s="129">
        <v>759</v>
      </c>
      <c r="B134" s="27" t="s">
        <v>2018</v>
      </c>
      <c r="C134" s="28">
        <v>0.6</v>
      </c>
      <c r="D134" s="28" t="s">
        <v>17</v>
      </c>
      <c r="E134" s="133">
        <v>5204.7</v>
      </c>
      <c r="F134" s="134">
        <f t="shared" si="1"/>
        <v>3122.8199999999997</v>
      </c>
    </row>
    <row r="135" spans="1:6" ht="29.25" thickBot="1" x14ac:dyDescent="0.3">
      <c r="A135" s="129">
        <v>760</v>
      </c>
      <c r="B135" s="27" t="s">
        <v>2019</v>
      </c>
      <c r="C135" s="28">
        <v>1</v>
      </c>
      <c r="D135" s="28" t="s">
        <v>10</v>
      </c>
      <c r="E135" s="133">
        <v>265.5</v>
      </c>
      <c r="F135" s="231">
        <f t="shared" si="1"/>
        <v>265.5</v>
      </c>
    </row>
    <row r="136" spans="1:6" ht="29.25" thickBot="1" x14ac:dyDescent="0.3">
      <c r="A136" s="129">
        <v>761</v>
      </c>
      <c r="B136" s="27" t="s">
        <v>2020</v>
      </c>
      <c r="C136" s="28">
        <v>9</v>
      </c>
      <c r="D136" s="28" t="s">
        <v>10</v>
      </c>
      <c r="E136" s="133">
        <v>265.5</v>
      </c>
      <c r="F136" s="231">
        <f t="shared" si="1"/>
        <v>2389.5</v>
      </c>
    </row>
    <row r="137" spans="1:6" ht="29.25" thickBot="1" x14ac:dyDescent="0.3">
      <c r="A137" s="129">
        <v>762</v>
      </c>
      <c r="B137" s="27" t="s">
        <v>2021</v>
      </c>
      <c r="C137" s="28">
        <v>1</v>
      </c>
      <c r="D137" s="28" t="s">
        <v>10</v>
      </c>
      <c r="E137" s="133">
        <v>265.5</v>
      </c>
      <c r="F137" s="231">
        <f t="shared" si="1"/>
        <v>265.5</v>
      </c>
    </row>
    <row r="138" spans="1:6" ht="29.25" thickBot="1" x14ac:dyDescent="0.3">
      <c r="A138" s="129">
        <v>768</v>
      </c>
      <c r="B138" s="27" t="s">
        <v>52</v>
      </c>
      <c r="C138" s="28">
        <v>50</v>
      </c>
      <c r="D138" s="28" t="s">
        <v>53</v>
      </c>
      <c r="E138" s="133">
        <v>36.9</v>
      </c>
      <c r="F138" s="231">
        <f t="shared" si="1"/>
        <v>1845</v>
      </c>
    </row>
    <row r="139" spans="1:6" ht="15.75" thickBot="1" x14ac:dyDescent="0.3">
      <c r="A139" s="129">
        <v>772</v>
      </c>
      <c r="B139" s="27" t="s">
        <v>2022</v>
      </c>
      <c r="C139" s="28">
        <v>1</v>
      </c>
      <c r="D139" s="28" t="s">
        <v>10</v>
      </c>
      <c r="E139" s="133">
        <v>18</v>
      </c>
      <c r="F139" s="134">
        <f t="shared" si="1"/>
        <v>18</v>
      </c>
    </row>
    <row r="140" spans="1:6" ht="29.25" thickBot="1" x14ac:dyDescent="0.3">
      <c r="A140" s="129">
        <v>773</v>
      </c>
      <c r="B140" s="27" t="s">
        <v>2023</v>
      </c>
      <c r="C140" s="28">
        <v>4</v>
      </c>
      <c r="D140" s="28" t="s">
        <v>53</v>
      </c>
      <c r="E140" s="133">
        <v>265.5</v>
      </c>
      <c r="F140" s="231">
        <f t="shared" si="1"/>
        <v>1062</v>
      </c>
    </row>
    <row r="141" spans="1:6" ht="29.25" thickBot="1" x14ac:dyDescent="0.3">
      <c r="A141" s="129">
        <v>774</v>
      </c>
      <c r="B141" s="27" t="s">
        <v>2024</v>
      </c>
      <c r="C141" s="28">
        <v>2</v>
      </c>
      <c r="D141" s="28" t="s">
        <v>53</v>
      </c>
      <c r="E141" s="133">
        <v>265.5</v>
      </c>
      <c r="F141" s="231">
        <f t="shared" si="1"/>
        <v>531</v>
      </c>
    </row>
    <row r="142" spans="1:6" ht="29.25" thickBot="1" x14ac:dyDescent="0.3">
      <c r="A142" s="129">
        <v>775</v>
      </c>
      <c r="B142" s="27" t="s">
        <v>2025</v>
      </c>
      <c r="C142" s="28">
        <v>2</v>
      </c>
      <c r="D142" s="28" t="s">
        <v>53</v>
      </c>
      <c r="E142" s="133">
        <v>265.5</v>
      </c>
      <c r="F142" s="231">
        <f t="shared" ref="F142:F203" si="2">E142*C142</f>
        <v>531</v>
      </c>
    </row>
    <row r="143" spans="1:6" ht="15.75" thickBot="1" x14ac:dyDescent="0.3">
      <c r="A143" s="129">
        <v>794</v>
      </c>
      <c r="B143" s="27" t="s">
        <v>2026</v>
      </c>
      <c r="C143" s="28">
        <v>1</v>
      </c>
      <c r="D143" s="28" t="s">
        <v>10</v>
      </c>
      <c r="E143" s="133">
        <v>36</v>
      </c>
      <c r="F143" s="134">
        <f t="shared" si="2"/>
        <v>36</v>
      </c>
    </row>
    <row r="144" spans="1:6" ht="29.25" thickBot="1" x14ac:dyDescent="0.3">
      <c r="A144" s="129">
        <v>796</v>
      </c>
      <c r="B144" s="27" t="s">
        <v>2027</v>
      </c>
      <c r="C144" s="28">
        <v>5</v>
      </c>
      <c r="D144" s="28" t="s">
        <v>10</v>
      </c>
      <c r="E144" s="133">
        <v>400</v>
      </c>
      <c r="F144" s="231">
        <f t="shared" si="2"/>
        <v>2000</v>
      </c>
    </row>
    <row r="145" spans="1:6" ht="29.25" thickBot="1" x14ac:dyDescent="0.3">
      <c r="A145" s="129">
        <v>797</v>
      </c>
      <c r="B145" s="27" t="s">
        <v>2028</v>
      </c>
      <c r="C145" s="28">
        <v>3</v>
      </c>
      <c r="D145" s="28" t="s">
        <v>10</v>
      </c>
      <c r="E145" s="133">
        <v>348.3</v>
      </c>
      <c r="F145" s="231">
        <f t="shared" si="2"/>
        <v>1044.9000000000001</v>
      </c>
    </row>
    <row r="146" spans="1:6" ht="43.5" thickBot="1" x14ac:dyDescent="0.3">
      <c r="A146" s="129">
        <v>799</v>
      </c>
      <c r="B146" s="27" t="s">
        <v>2029</v>
      </c>
      <c r="C146" s="28">
        <v>10</v>
      </c>
      <c r="D146" s="28" t="s">
        <v>10</v>
      </c>
      <c r="E146" s="133">
        <v>465.3</v>
      </c>
      <c r="F146" s="231">
        <f t="shared" si="2"/>
        <v>4653</v>
      </c>
    </row>
    <row r="147" spans="1:6" ht="43.5" thickBot="1" x14ac:dyDescent="0.3">
      <c r="A147" s="129">
        <v>800</v>
      </c>
      <c r="B147" s="27" t="s">
        <v>2029</v>
      </c>
      <c r="C147" s="28">
        <v>8</v>
      </c>
      <c r="D147" s="28" t="s">
        <v>10</v>
      </c>
      <c r="E147" s="133">
        <v>466.2</v>
      </c>
      <c r="F147" s="231">
        <f t="shared" si="2"/>
        <v>3729.6</v>
      </c>
    </row>
    <row r="148" spans="1:6" ht="15.75" thickBot="1" x14ac:dyDescent="0.3">
      <c r="A148" s="129">
        <v>801</v>
      </c>
      <c r="B148" s="27" t="s">
        <v>2030</v>
      </c>
      <c r="C148" s="28">
        <v>28</v>
      </c>
      <c r="D148" s="28" t="s">
        <v>10</v>
      </c>
      <c r="E148" s="133">
        <v>222.3</v>
      </c>
      <c r="F148" s="231">
        <f t="shared" si="2"/>
        <v>6224.4000000000005</v>
      </c>
    </row>
    <row r="149" spans="1:6" ht="29.25" thickBot="1" x14ac:dyDescent="0.3">
      <c r="A149" s="129">
        <v>802</v>
      </c>
      <c r="B149" s="27" t="s">
        <v>2031</v>
      </c>
      <c r="C149" s="28">
        <v>17</v>
      </c>
      <c r="D149" s="28" t="s">
        <v>10</v>
      </c>
      <c r="E149" s="133">
        <v>400</v>
      </c>
      <c r="F149" s="231">
        <f t="shared" si="2"/>
        <v>6800</v>
      </c>
    </row>
    <row r="150" spans="1:6" ht="15.75" thickBot="1" x14ac:dyDescent="0.3">
      <c r="A150" s="129">
        <v>803</v>
      </c>
      <c r="B150" s="27" t="s">
        <v>2032</v>
      </c>
      <c r="C150" s="28">
        <v>1</v>
      </c>
      <c r="D150" s="28" t="s">
        <v>10</v>
      </c>
      <c r="E150" s="133">
        <v>2304</v>
      </c>
      <c r="F150" s="231">
        <f t="shared" si="2"/>
        <v>2304</v>
      </c>
    </row>
    <row r="151" spans="1:6" ht="15.75" thickBot="1" x14ac:dyDescent="0.3">
      <c r="A151" s="129">
        <v>804</v>
      </c>
      <c r="B151" s="27" t="s">
        <v>2032</v>
      </c>
      <c r="C151" s="28">
        <v>9</v>
      </c>
      <c r="D151" s="28" t="s">
        <v>10</v>
      </c>
      <c r="E151" s="133">
        <v>2305.8000000000002</v>
      </c>
      <c r="F151" s="231">
        <f t="shared" si="2"/>
        <v>20752.2</v>
      </c>
    </row>
    <row r="152" spans="1:6" ht="29.25" thickBot="1" x14ac:dyDescent="0.3">
      <c r="A152" s="129">
        <v>810</v>
      </c>
      <c r="B152" s="27" t="s">
        <v>2033</v>
      </c>
      <c r="C152" s="28">
        <v>12</v>
      </c>
      <c r="D152" s="28" t="s">
        <v>10</v>
      </c>
      <c r="E152" s="133">
        <v>306.89999999999998</v>
      </c>
      <c r="F152" s="134">
        <f t="shared" si="2"/>
        <v>3682.7999999999997</v>
      </c>
    </row>
    <row r="153" spans="1:6" ht="15.75" thickBot="1" x14ac:dyDescent="0.3">
      <c r="A153" s="129">
        <v>814</v>
      </c>
      <c r="B153" s="27" t="s">
        <v>2034</v>
      </c>
      <c r="C153" s="28">
        <v>150</v>
      </c>
      <c r="D153" s="28" t="s">
        <v>10</v>
      </c>
      <c r="E153" s="133">
        <v>22.5</v>
      </c>
      <c r="F153" s="134">
        <f t="shared" si="2"/>
        <v>3375</v>
      </c>
    </row>
    <row r="154" spans="1:6" ht="15.75" thickBot="1" x14ac:dyDescent="0.3">
      <c r="A154" s="129">
        <v>816</v>
      </c>
      <c r="B154" s="27" t="s">
        <v>2035</v>
      </c>
      <c r="C154" s="28">
        <v>580</v>
      </c>
      <c r="D154" s="28" t="s">
        <v>1480</v>
      </c>
      <c r="E154" s="133">
        <v>846</v>
      </c>
      <c r="F154" s="231">
        <f t="shared" si="2"/>
        <v>490680</v>
      </c>
    </row>
    <row r="155" spans="1:6" ht="29.25" thickBot="1" x14ac:dyDescent="0.3">
      <c r="A155" s="129">
        <v>824</v>
      </c>
      <c r="B155" s="27" t="s">
        <v>2036</v>
      </c>
      <c r="C155" s="28">
        <v>69</v>
      </c>
      <c r="D155" s="28" t="s">
        <v>10</v>
      </c>
      <c r="E155" s="133">
        <v>63</v>
      </c>
      <c r="F155" s="134">
        <f t="shared" si="2"/>
        <v>4347</v>
      </c>
    </row>
    <row r="156" spans="1:6" ht="29.25" thickBot="1" x14ac:dyDescent="0.3">
      <c r="A156" s="129">
        <v>825</v>
      </c>
      <c r="B156" s="27" t="s">
        <v>2037</v>
      </c>
      <c r="C156" s="28">
        <v>12</v>
      </c>
      <c r="D156" s="28" t="s">
        <v>10</v>
      </c>
      <c r="E156" s="133">
        <v>68.400000000000006</v>
      </c>
      <c r="F156" s="134">
        <f t="shared" si="2"/>
        <v>820.80000000000007</v>
      </c>
    </row>
    <row r="157" spans="1:6" ht="29.25" thickBot="1" x14ac:dyDescent="0.3">
      <c r="A157" s="129">
        <v>826</v>
      </c>
      <c r="B157" s="27" t="s">
        <v>2038</v>
      </c>
      <c r="C157" s="28">
        <v>16</v>
      </c>
      <c r="D157" s="28" t="s">
        <v>10</v>
      </c>
      <c r="E157" s="133">
        <v>84.6</v>
      </c>
      <c r="F157" s="134">
        <f t="shared" si="2"/>
        <v>1353.6</v>
      </c>
    </row>
    <row r="158" spans="1:6" ht="29.25" thickBot="1" x14ac:dyDescent="0.3">
      <c r="A158" s="129">
        <v>827</v>
      </c>
      <c r="B158" s="27" t="s">
        <v>2039</v>
      </c>
      <c r="C158" s="28">
        <v>6</v>
      </c>
      <c r="D158" s="28" t="s">
        <v>10</v>
      </c>
      <c r="E158" s="133">
        <v>65.7</v>
      </c>
      <c r="F158" s="134">
        <f t="shared" si="2"/>
        <v>394.20000000000005</v>
      </c>
    </row>
    <row r="159" spans="1:6" ht="29.25" thickBot="1" x14ac:dyDescent="0.3">
      <c r="A159" s="226">
        <v>832</v>
      </c>
      <c r="B159" s="220" t="s">
        <v>2040</v>
      </c>
      <c r="C159" s="36">
        <v>3</v>
      </c>
      <c r="D159" s="36" t="s">
        <v>10</v>
      </c>
      <c r="E159" s="227">
        <v>1563.3</v>
      </c>
      <c r="F159" s="228"/>
    </row>
    <row r="160" spans="1:6" ht="29.25" thickBot="1" x14ac:dyDescent="0.3">
      <c r="A160" s="226">
        <v>833</v>
      </c>
      <c r="B160" s="220" t="s">
        <v>2040</v>
      </c>
      <c r="C160" s="36">
        <v>1</v>
      </c>
      <c r="D160" s="36" t="s">
        <v>10</v>
      </c>
      <c r="E160" s="227">
        <v>2340</v>
      </c>
      <c r="F160" s="228"/>
    </row>
    <row r="161" spans="1:6" ht="29.25" thickBot="1" x14ac:dyDescent="0.3">
      <c r="A161" s="129">
        <v>834</v>
      </c>
      <c r="B161" s="27" t="s">
        <v>2041</v>
      </c>
      <c r="C161" s="28">
        <v>2</v>
      </c>
      <c r="D161" s="28" t="s">
        <v>10</v>
      </c>
      <c r="E161" s="133">
        <v>166.5</v>
      </c>
      <c r="F161" s="134">
        <f t="shared" si="2"/>
        <v>333</v>
      </c>
    </row>
    <row r="162" spans="1:6" ht="29.25" thickBot="1" x14ac:dyDescent="0.3">
      <c r="A162" s="129">
        <v>835</v>
      </c>
      <c r="B162" s="27" t="s">
        <v>2042</v>
      </c>
      <c r="C162" s="28">
        <v>1</v>
      </c>
      <c r="D162" s="28" t="s">
        <v>10</v>
      </c>
      <c r="E162" s="133">
        <v>54</v>
      </c>
      <c r="F162" s="134">
        <f t="shared" si="2"/>
        <v>54</v>
      </c>
    </row>
    <row r="163" spans="1:6" ht="15.75" thickBot="1" x14ac:dyDescent="0.3">
      <c r="A163" s="226">
        <v>837</v>
      </c>
      <c r="B163" s="220" t="s">
        <v>2043</v>
      </c>
      <c r="C163" s="36">
        <v>116</v>
      </c>
      <c r="D163" s="36" t="s">
        <v>10</v>
      </c>
      <c r="E163" s="227">
        <v>6.3</v>
      </c>
      <c r="F163" s="228"/>
    </row>
    <row r="164" spans="1:6" ht="15.75" thickBot="1" x14ac:dyDescent="0.3">
      <c r="A164" s="226">
        <v>839</v>
      </c>
      <c r="B164" s="220" t="s">
        <v>2044</v>
      </c>
      <c r="C164" s="36">
        <v>103</v>
      </c>
      <c r="D164" s="36" t="s">
        <v>10</v>
      </c>
      <c r="E164" s="227">
        <v>9.9</v>
      </c>
      <c r="F164" s="228"/>
    </row>
    <row r="165" spans="1:6" ht="15.75" thickBot="1" x14ac:dyDescent="0.3">
      <c r="A165" s="129">
        <v>840</v>
      </c>
      <c r="B165" s="27" t="s">
        <v>2045</v>
      </c>
      <c r="C165" s="28">
        <v>4</v>
      </c>
      <c r="D165" s="28" t="s">
        <v>10</v>
      </c>
      <c r="E165" s="133">
        <v>652.5</v>
      </c>
      <c r="F165" s="231">
        <f t="shared" si="2"/>
        <v>2610</v>
      </c>
    </row>
    <row r="166" spans="1:6" ht="15.75" thickBot="1" x14ac:dyDescent="0.3">
      <c r="A166" s="129">
        <v>842</v>
      </c>
      <c r="B166" s="27" t="s">
        <v>2046</v>
      </c>
      <c r="C166" s="28">
        <v>1</v>
      </c>
      <c r="D166" s="28" t="s">
        <v>10</v>
      </c>
      <c r="E166" s="133">
        <v>603</v>
      </c>
      <c r="F166" s="231">
        <f t="shared" si="2"/>
        <v>603</v>
      </c>
    </row>
    <row r="167" spans="1:6" ht="15.75" thickBot="1" x14ac:dyDescent="0.3">
      <c r="A167" s="129">
        <v>843</v>
      </c>
      <c r="B167" s="27" t="s">
        <v>2047</v>
      </c>
      <c r="C167" s="28">
        <v>4</v>
      </c>
      <c r="D167" s="28" t="s">
        <v>10</v>
      </c>
      <c r="E167" s="133">
        <v>745.2</v>
      </c>
      <c r="F167" s="231">
        <f t="shared" si="2"/>
        <v>2980.8</v>
      </c>
    </row>
    <row r="168" spans="1:6" ht="43.5" thickBot="1" x14ac:dyDescent="0.3">
      <c r="A168" s="129">
        <v>845</v>
      </c>
      <c r="B168" s="27" t="s">
        <v>2048</v>
      </c>
      <c r="C168" s="28">
        <v>50</v>
      </c>
      <c r="D168" s="28" t="s">
        <v>10</v>
      </c>
      <c r="E168" s="133">
        <v>593.1</v>
      </c>
      <c r="F168" s="231">
        <f t="shared" si="2"/>
        <v>29655</v>
      </c>
    </row>
    <row r="169" spans="1:6" ht="43.5" thickBot="1" x14ac:dyDescent="0.3">
      <c r="A169" s="129">
        <v>846</v>
      </c>
      <c r="B169" s="27" t="s">
        <v>2049</v>
      </c>
      <c r="C169" s="28">
        <v>2</v>
      </c>
      <c r="D169" s="28" t="s">
        <v>10</v>
      </c>
      <c r="E169" s="133">
        <v>576</v>
      </c>
      <c r="F169" s="231">
        <f t="shared" si="2"/>
        <v>1152</v>
      </c>
    </row>
    <row r="170" spans="1:6" ht="43.5" thickBot="1" x14ac:dyDescent="0.3">
      <c r="A170" s="129">
        <v>847</v>
      </c>
      <c r="B170" s="27" t="s">
        <v>2050</v>
      </c>
      <c r="C170" s="28">
        <v>2</v>
      </c>
      <c r="D170" s="28" t="s">
        <v>10</v>
      </c>
      <c r="E170" s="133">
        <v>1116</v>
      </c>
      <c r="F170" s="231">
        <f t="shared" si="2"/>
        <v>2232</v>
      </c>
    </row>
    <row r="171" spans="1:6" ht="43.5" thickBot="1" x14ac:dyDescent="0.3">
      <c r="A171" s="129">
        <v>848</v>
      </c>
      <c r="B171" s="27" t="s">
        <v>2050</v>
      </c>
      <c r="C171" s="28">
        <v>11</v>
      </c>
      <c r="D171" s="28" t="s">
        <v>10</v>
      </c>
      <c r="E171" s="133">
        <v>975.6</v>
      </c>
      <c r="F171" s="231">
        <f t="shared" si="2"/>
        <v>10731.6</v>
      </c>
    </row>
    <row r="172" spans="1:6" ht="15.75" thickBot="1" x14ac:dyDescent="0.3">
      <c r="A172" s="129">
        <v>850</v>
      </c>
      <c r="B172" s="27" t="s">
        <v>2051</v>
      </c>
      <c r="C172" s="28">
        <v>100</v>
      </c>
      <c r="D172" s="28" t="s">
        <v>10</v>
      </c>
      <c r="E172" s="133">
        <v>22.5</v>
      </c>
      <c r="F172" s="231">
        <f t="shared" si="2"/>
        <v>2250</v>
      </c>
    </row>
    <row r="173" spans="1:6" ht="15.75" thickBot="1" x14ac:dyDescent="0.3">
      <c r="A173" s="129">
        <v>852</v>
      </c>
      <c r="B173" s="27" t="s">
        <v>151</v>
      </c>
      <c r="C173" s="28">
        <v>2</v>
      </c>
      <c r="D173" s="28" t="s">
        <v>10</v>
      </c>
      <c r="E173" s="133">
        <v>3456</v>
      </c>
      <c r="F173" s="231">
        <f t="shared" si="2"/>
        <v>6912</v>
      </c>
    </row>
    <row r="174" spans="1:6" ht="15.75" thickBot="1" x14ac:dyDescent="0.3">
      <c r="A174" s="129">
        <v>853</v>
      </c>
      <c r="B174" s="27" t="s">
        <v>2052</v>
      </c>
      <c r="C174" s="28">
        <v>1</v>
      </c>
      <c r="D174" s="28" t="s">
        <v>10</v>
      </c>
      <c r="E174" s="133">
        <v>6165</v>
      </c>
      <c r="F174" s="231">
        <f t="shared" si="2"/>
        <v>6165</v>
      </c>
    </row>
    <row r="175" spans="1:6" ht="43.5" thickBot="1" x14ac:dyDescent="0.3">
      <c r="A175" s="129">
        <v>856</v>
      </c>
      <c r="B175" s="27" t="s">
        <v>2053</v>
      </c>
      <c r="C175" s="28">
        <v>1</v>
      </c>
      <c r="D175" s="28" t="s">
        <v>10</v>
      </c>
      <c r="E175" s="133">
        <v>6129</v>
      </c>
      <c r="F175" s="231">
        <f t="shared" si="2"/>
        <v>6129</v>
      </c>
    </row>
    <row r="176" spans="1:6" ht="29.25" thickBot="1" x14ac:dyDescent="0.3">
      <c r="A176" s="129">
        <v>857</v>
      </c>
      <c r="B176" s="27" t="s">
        <v>2054</v>
      </c>
      <c r="C176" s="28">
        <v>1</v>
      </c>
      <c r="D176" s="28" t="s">
        <v>10</v>
      </c>
      <c r="E176" s="133">
        <v>8010</v>
      </c>
      <c r="F176" s="231">
        <f t="shared" si="2"/>
        <v>8010</v>
      </c>
    </row>
    <row r="177" spans="1:6" ht="29.25" thickBot="1" x14ac:dyDescent="0.3">
      <c r="A177" s="129">
        <v>858</v>
      </c>
      <c r="B177" s="27" t="s">
        <v>2055</v>
      </c>
      <c r="C177" s="28">
        <v>1</v>
      </c>
      <c r="D177" s="28" t="s">
        <v>10</v>
      </c>
      <c r="E177" s="133">
        <v>9693</v>
      </c>
      <c r="F177" s="231">
        <f t="shared" si="2"/>
        <v>9693</v>
      </c>
    </row>
    <row r="178" spans="1:6" ht="29.25" thickBot="1" x14ac:dyDescent="0.3">
      <c r="A178" s="129">
        <v>859</v>
      </c>
      <c r="B178" s="27" t="s">
        <v>2055</v>
      </c>
      <c r="C178" s="28">
        <v>3</v>
      </c>
      <c r="D178" s="28" t="s">
        <v>10</v>
      </c>
      <c r="E178" s="133">
        <v>9695.7000000000007</v>
      </c>
      <c r="F178" s="231">
        <f t="shared" si="2"/>
        <v>29087.100000000002</v>
      </c>
    </row>
    <row r="179" spans="1:6" ht="43.5" thickBot="1" x14ac:dyDescent="0.3">
      <c r="A179" s="129">
        <v>866</v>
      </c>
      <c r="B179" s="27" t="s">
        <v>2056</v>
      </c>
      <c r="C179" s="28">
        <v>1</v>
      </c>
      <c r="D179" s="28" t="s">
        <v>10</v>
      </c>
      <c r="E179" s="133">
        <v>873</v>
      </c>
      <c r="F179" s="134">
        <f t="shared" si="2"/>
        <v>873</v>
      </c>
    </row>
    <row r="180" spans="1:6" ht="43.5" thickBot="1" x14ac:dyDescent="0.3">
      <c r="A180" s="129">
        <v>867</v>
      </c>
      <c r="B180" s="27" t="s">
        <v>2057</v>
      </c>
      <c r="C180" s="28">
        <v>1</v>
      </c>
      <c r="D180" s="28" t="s">
        <v>10</v>
      </c>
      <c r="E180" s="133">
        <v>873</v>
      </c>
      <c r="F180" s="134">
        <f t="shared" si="2"/>
        <v>873</v>
      </c>
    </row>
    <row r="181" spans="1:6" ht="43.5" thickBot="1" x14ac:dyDescent="0.3">
      <c r="A181" s="129">
        <v>868</v>
      </c>
      <c r="B181" s="27" t="s">
        <v>2058</v>
      </c>
      <c r="C181" s="28">
        <v>1</v>
      </c>
      <c r="D181" s="28" t="s">
        <v>10</v>
      </c>
      <c r="E181" s="133">
        <v>873</v>
      </c>
      <c r="F181" s="134">
        <f t="shared" si="2"/>
        <v>873</v>
      </c>
    </row>
    <row r="182" spans="1:6" ht="15.75" thickBot="1" x14ac:dyDescent="0.3">
      <c r="A182" s="129">
        <v>869</v>
      </c>
      <c r="B182" s="27" t="s">
        <v>2059</v>
      </c>
      <c r="C182" s="28">
        <v>2</v>
      </c>
      <c r="D182" s="28" t="s">
        <v>10</v>
      </c>
      <c r="E182" s="133">
        <v>774</v>
      </c>
      <c r="F182" s="134">
        <f t="shared" si="2"/>
        <v>1548</v>
      </c>
    </row>
    <row r="183" spans="1:6" ht="29.25" thickBot="1" x14ac:dyDescent="0.3">
      <c r="A183" s="129">
        <v>870</v>
      </c>
      <c r="B183" s="27" t="s">
        <v>2060</v>
      </c>
      <c r="C183" s="28">
        <v>1</v>
      </c>
      <c r="D183" s="28" t="s">
        <v>10</v>
      </c>
      <c r="E183" s="133">
        <v>5823</v>
      </c>
      <c r="F183" s="134">
        <f t="shared" si="2"/>
        <v>5823</v>
      </c>
    </row>
    <row r="184" spans="1:6" ht="15.75" thickBot="1" x14ac:dyDescent="0.3">
      <c r="A184" s="129">
        <v>875</v>
      </c>
      <c r="B184" s="27" t="s">
        <v>94</v>
      </c>
      <c r="C184" s="28">
        <v>1</v>
      </c>
      <c r="D184" s="28" t="s">
        <v>10</v>
      </c>
      <c r="E184" s="133">
        <v>7695</v>
      </c>
      <c r="F184" s="231">
        <f t="shared" si="2"/>
        <v>7695</v>
      </c>
    </row>
    <row r="185" spans="1:6" ht="29.25" thickBot="1" x14ac:dyDescent="0.3">
      <c r="A185" s="129">
        <v>877</v>
      </c>
      <c r="B185" s="27" t="s">
        <v>2061</v>
      </c>
      <c r="C185" s="28">
        <v>1</v>
      </c>
      <c r="D185" s="28" t="s">
        <v>10</v>
      </c>
      <c r="E185" s="133">
        <v>414</v>
      </c>
      <c r="F185" s="134">
        <f t="shared" si="2"/>
        <v>414</v>
      </c>
    </row>
    <row r="186" spans="1:6" ht="15.75" thickBot="1" x14ac:dyDescent="0.3">
      <c r="A186" s="129">
        <v>879</v>
      </c>
      <c r="B186" s="27" t="s">
        <v>2062</v>
      </c>
      <c r="C186" s="28">
        <v>13</v>
      </c>
      <c r="D186" s="28" t="s">
        <v>1931</v>
      </c>
      <c r="E186" s="133">
        <v>506.7</v>
      </c>
      <c r="F186" s="134">
        <f t="shared" si="2"/>
        <v>6587.0999999999995</v>
      </c>
    </row>
    <row r="187" spans="1:6" ht="15.75" thickBot="1" x14ac:dyDescent="0.3">
      <c r="A187" s="129">
        <v>882</v>
      </c>
      <c r="B187" s="27" t="s">
        <v>2063</v>
      </c>
      <c r="C187" s="28">
        <v>2</v>
      </c>
      <c r="D187" s="28" t="s">
        <v>10</v>
      </c>
      <c r="E187" s="133">
        <v>13.5</v>
      </c>
      <c r="F187" s="134">
        <f t="shared" si="2"/>
        <v>27</v>
      </c>
    </row>
    <row r="188" spans="1:6" ht="15.75" thickBot="1" x14ac:dyDescent="0.3">
      <c r="A188" s="129">
        <v>883</v>
      </c>
      <c r="B188" s="27" t="s">
        <v>2064</v>
      </c>
      <c r="C188" s="28">
        <v>4</v>
      </c>
      <c r="D188" s="28" t="s">
        <v>10</v>
      </c>
      <c r="E188" s="133">
        <v>29.7</v>
      </c>
      <c r="F188" s="134">
        <f t="shared" si="2"/>
        <v>118.8</v>
      </c>
    </row>
    <row r="189" spans="1:6" ht="15.75" thickBot="1" x14ac:dyDescent="0.3">
      <c r="A189" s="129">
        <v>939</v>
      </c>
      <c r="B189" s="27" t="s">
        <v>2065</v>
      </c>
      <c r="C189" s="28">
        <v>0.5</v>
      </c>
      <c r="D189" s="28" t="s">
        <v>17</v>
      </c>
      <c r="E189" s="133">
        <v>540</v>
      </c>
      <c r="F189" s="134">
        <f t="shared" si="2"/>
        <v>270</v>
      </c>
    </row>
    <row r="190" spans="1:6" ht="29.25" thickBot="1" x14ac:dyDescent="0.3">
      <c r="A190" s="129">
        <v>940</v>
      </c>
      <c r="B190" s="27" t="s">
        <v>2066</v>
      </c>
      <c r="C190" s="28">
        <v>5</v>
      </c>
      <c r="D190" s="28" t="s">
        <v>10</v>
      </c>
      <c r="E190" s="133">
        <v>655.20000000000005</v>
      </c>
      <c r="F190" s="134">
        <f t="shared" si="2"/>
        <v>3276</v>
      </c>
    </row>
    <row r="191" spans="1:6" ht="29.25" thickBot="1" x14ac:dyDescent="0.3">
      <c r="A191" s="129">
        <v>941</v>
      </c>
      <c r="B191" s="27" t="s">
        <v>2067</v>
      </c>
      <c r="C191" s="28">
        <v>112.8</v>
      </c>
      <c r="D191" s="28" t="s">
        <v>47</v>
      </c>
      <c r="E191" s="133">
        <v>492.3</v>
      </c>
      <c r="F191" s="231">
        <f t="shared" si="2"/>
        <v>55531.44</v>
      </c>
    </row>
    <row r="192" spans="1:6" ht="29.25" thickBot="1" x14ac:dyDescent="0.3">
      <c r="A192" s="129">
        <v>956</v>
      </c>
      <c r="B192" s="27" t="s">
        <v>2068</v>
      </c>
      <c r="C192" s="28">
        <v>2</v>
      </c>
      <c r="D192" s="28" t="s">
        <v>10</v>
      </c>
      <c r="E192" s="133">
        <v>7686</v>
      </c>
      <c r="F192" s="231">
        <f t="shared" si="2"/>
        <v>15372</v>
      </c>
    </row>
    <row r="193" spans="1:6" ht="29.25" thickBot="1" x14ac:dyDescent="0.3">
      <c r="A193" s="129">
        <v>960</v>
      </c>
      <c r="B193" s="27" t="s">
        <v>2069</v>
      </c>
      <c r="C193" s="28">
        <v>12</v>
      </c>
      <c r="D193" s="28" t="s">
        <v>10</v>
      </c>
      <c r="E193" s="133">
        <v>151.19999999999999</v>
      </c>
      <c r="F193" s="231">
        <f t="shared" si="2"/>
        <v>1814.3999999999999</v>
      </c>
    </row>
    <row r="194" spans="1:6" ht="15.75" thickBot="1" x14ac:dyDescent="0.3">
      <c r="A194" s="129">
        <v>961</v>
      </c>
      <c r="B194" s="27" t="s">
        <v>2070</v>
      </c>
      <c r="C194" s="28">
        <v>0.3</v>
      </c>
      <c r="D194" s="28" t="s">
        <v>17</v>
      </c>
      <c r="E194" s="133">
        <v>2160</v>
      </c>
      <c r="F194" s="134">
        <f t="shared" si="2"/>
        <v>648</v>
      </c>
    </row>
    <row r="195" spans="1:6" ht="15.75" thickBot="1" x14ac:dyDescent="0.3">
      <c r="A195" s="129">
        <v>992</v>
      </c>
      <c r="B195" s="27" t="s">
        <v>2071</v>
      </c>
      <c r="C195" s="28">
        <v>2</v>
      </c>
      <c r="D195" s="28" t="s">
        <v>10</v>
      </c>
      <c r="E195" s="133">
        <v>27468</v>
      </c>
      <c r="F195" s="231">
        <f t="shared" si="2"/>
        <v>54936</v>
      </c>
    </row>
    <row r="196" spans="1:6" ht="15.75" thickBot="1" x14ac:dyDescent="0.3">
      <c r="A196" s="129">
        <v>994</v>
      </c>
      <c r="B196" s="27" t="s">
        <v>2072</v>
      </c>
      <c r="C196" s="28">
        <v>8</v>
      </c>
      <c r="D196" s="28" t="s">
        <v>10</v>
      </c>
      <c r="E196" s="133">
        <v>360</v>
      </c>
      <c r="F196" s="231">
        <f t="shared" si="2"/>
        <v>2880</v>
      </c>
    </row>
    <row r="197" spans="1:6" ht="15.75" thickBot="1" x14ac:dyDescent="0.3">
      <c r="A197" s="129">
        <v>995</v>
      </c>
      <c r="B197" s="27" t="s">
        <v>2073</v>
      </c>
      <c r="C197" s="28">
        <v>3</v>
      </c>
      <c r="D197" s="28" t="s">
        <v>10</v>
      </c>
      <c r="E197" s="133">
        <v>360</v>
      </c>
      <c r="F197" s="231">
        <f t="shared" si="2"/>
        <v>1080</v>
      </c>
    </row>
    <row r="198" spans="1:6" ht="15.75" thickBot="1" x14ac:dyDescent="0.3">
      <c r="A198" s="129">
        <v>996</v>
      </c>
      <c r="B198" s="27" t="s">
        <v>2074</v>
      </c>
      <c r="C198" s="28">
        <v>0.7</v>
      </c>
      <c r="D198" s="28" t="s">
        <v>17</v>
      </c>
      <c r="E198" s="133">
        <v>1953.9</v>
      </c>
      <c r="F198" s="134">
        <f t="shared" si="2"/>
        <v>1367.73</v>
      </c>
    </row>
    <row r="199" spans="1:6" ht="15.75" thickBot="1" x14ac:dyDescent="0.3">
      <c r="A199" s="129">
        <v>997</v>
      </c>
      <c r="B199" s="27" t="s">
        <v>2075</v>
      </c>
      <c r="C199" s="28">
        <v>10</v>
      </c>
      <c r="D199" s="28" t="s">
        <v>10</v>
      </c>
      <c r="E199" s="133">
        <v>158.4</v>
      </c>
      <c r="F199" s="231">
        <f t="shared" si="2"/>
        <v>1584</v>
      </c>
    </row>
    <row r="200" spans="1:6" ht="29.25" thickBot="1" x14ac:dyDescent="0.3">
      <c r="A200" s="129">
        <v>998</v>
      </c>
      <c r="B200" s="27" t="s">
        <v>2076</v>
      </c>
      <c r="C200" s="28">
        <v>2</v>
      </c>
      <c r="D200" s="28" t="s">
        <v>10</v>
      </c>
      <c r="E200" s="133">
        <v>327.60000000000002</v>
      </c>
      <c r="F200" s="231">
        <f t="shared" si="2"/>
        <v>655.20000000000005</v>
      </c>
    </row>
    <row r="201" spans="1:6" ht="29.25" thickBot="1" x14ac:dyDescent="0.3">
      <c r="A201" s="129">
        <v>999</v>
      </c>
      <c r="B201" s="27" t="s">
        <v>2077</v>
      </c>
      <c r="C201" s="28">
        <v>3</v>
      </c>
      <c r="D201" s="28" t="s">
        <v>10</v>
      </c>
      <c r="E201" s="133">
        <v>327.60000000000002</v>
      </c>
      <c r="F201" s="231">
        <f t="shared" si="2"/>
        <v>982.80000000000007</v>
      </c>
    </row>
    <row r="202" spans="1:6" ht="29.25" thickBot="1" x14ac:dyDescent="0.3">
      <c r="A202" s="129">
        <v>1000</v>
      </c>
      <c r="B202" s="27" t="s">
        <v>2078</v>
      </c>
      <c r="C202" s="28">
        <v>3</v>
      </c>
      <c r="D202" s="28" t="s">
        <v>10</v>
      </c>
      <c r="E202" s="133">
        <v>325.8</v>
      </c>
      <c r="F202" s="231">
        <f t="shared" si="2"/>
        <v>977.40000000000009</v>
      </c>
    </row>
    <row r="203" spans="1:6" ht="29.25" thickBot="1" x14ac:dyDescent="0.3">
      <c r="A203" s="129">
        <v>1001</v>
      </c>
      <c r="B203" s="27" t="s">
        <v>2079</v>
      </c>
      <c r="C203" s="28">
        <v>2</v>
      </c>
      <c r="D203" s="28" t="s">
        <v>10</v>
      </c>
      <c r="E203" s="133">
        <v>325.8</v>
      </c>
      <c r="F203" s="231">
        <f t="shared" si="2"/>
        <v>651.6</v>
      </c>
    </row>
    <row r="204" spans="1:6" ht="29.25" thickBot="1" x14ac:dyDescent="0.3">
      <c r="A204" s="129">
        <v>1002</v>
      </c>
      <c r="B204" s="27" t="s">
        <v>2080</v>
      </c>
      <c r="C204" s="28">
        <v>1</v>
      </c>
      <c r="D204" s="28" t="s">
        <v>10</v>
      </c>
      <c r="E204" s="133">
        <v>325.8</v>
      </c>
      <c r="F204" s="231">
        <f t="shared" ref="F204:F217" si="3">E204*C204</f>
        <v>325.8</v>
      </c>
    </row>
    <row r="205" spans="1:6" ht="15.75" thickBot="1" x14ac:dyDescent="0.3">
      <c r="A205" s="129">
        <v>1004</v>
      </c>
      <c r="B205" s="27" t="s">
        <v>2081</v>
      </c>
      <c r="C205" s="28">
        <v>242</v>
      </c>
      <c r="D205" s="28" t="s">
        <v>10</v>
      </c>
      <c r="E205" s="133">
        <v>31.5</v>
      </c>
      <c r="F205" s="231">
        <f t="shared" si="3"/>
        <v>7623</v>
      </c>
    </row>
    <row r="206" spans="1:6" ht="15.75" thickBot="1" x14ac:dyDescent="0.3">
      <c r="A206" s="129">
        <v>1019</v>
      </c>
      <c r="B206" s="27" t="s">
        <v>204</v>
      </c>
      <c r="C206" s="28">
        <v>2</v>
      </c>
      <c r="D206" s="28" t="s">
        <v>10</v>
      </c>
      <c r="E206" s="133">
        <v>1041.3</v>
      </c>
      <c r="F206" s="134">
        <f t="shared" si="3"/>
        <v>2082.6</v>
      </c>
    </row>
    <row r="207" spans="1:6" ht="15.75" thickBot="1" x14ac:dyDescent="0.3">
      <c r="A207" s="129">
        <v>1021</v>
      </c>
      <c r="B207" s="27" t="s">
        <v>2082</v>
      </c>
      <c r="C207" s="28">
        <v>20</v>
      </c>
      <c r="D207" s="28" t="s">
        <v>47</v>
      </c>
      <c r="E207" s="133">
        <v>218.7</v>
      </c>
      <c r="F207" s="231">
        <f t="shared" si="3"/>
        <v>4374</v>
      </c>
    </row>
    <row r="208" spans="1:6" ht="15.75" thickBot="1" x14ac:dyDescent="0.3">
      <c r="A208" s="129">
        <v>1022</v>
      </c>
      <c r="B208" s="27" t="s">
        <v>2083</v>
      </c>
      <c r="C208" s="28">
        <v>53.5</v>
      </c>
      <c r="D208" s="28" t="s">
        <v>17</v>
      </c>
      <c r="E208" s="133">
        <v>333</v>
      </c>
      <c r="F208" s="231">
        <f t="shared" si="3"/>
        <v>17815.5</v>
      </c>
    </row>
    <row r="209" spans="1:6" ht="15.75" thickBot="1" x14ac:dyDescent="0.3">
      <c r="A209" s="129">
        <v>1023</v>
      </c>
      <c r="B209" s="27" t="s">
        <v>2084</v>
      </c>
      <c r="C209" s="28">
        <v>33.25</v>
      </c>
      <c r="D209" s="28" t="s">
        <v>17</v>
      </c>
      <c r="E209" s="133">
        <v>61.2</v>
      </c>
      <c r="F209" s="231">
        <f t="shared" si="3"/>
        <v>2034.9</v>
      </c>
    </row>
    <row r="210" spans="1:6" ht="29.25" thickBot="1" x14ac:dyDescent="0.3">
      <c r="A210" s="129">
        <v>1025</v>
      </c>
      <c r="B210" s="27" t="s">
        <v>209</v>
      </c>
      <c r="C210" s="28">
        <v>8.4</v>
      </c>
      <c r="D210" s="28" t="s">
        <v>17</v>
      </c>
      <c r="E210" s="133">
        <v>55.8</v>
      </c>
      <c r="F210" s="134">
        <f t="shared" si="3"/>
        <v>468.71999999999997</v>
      </c>
    </row>
    <row r="211" spans="1:6" ht="15.75" thickBot="1" x14ac:dyDescent="0.3">
      <c r="A211" s="129">
        <v>1033</v>
      </c>
      <c r="B211" s="27" t="s">
        <v>112</v>
      </c>
      <c r="C211" s="28">
        <v>1</v>
      </c>
      <c r="D211" s="28" t="s">
        <v>10</v>
      </c>
      <c r="E211" s="133">
        <v>4950</v>
      </c>
      <c r="F211" s="134">
        <f t="shared" si="3"/>
        <v>4950</v>
      </c>
    </row>
    <row r="212" spans="1:6" ht="15.75" thickBot="1" x14ac:dyDescent="0.3">
      <c r="A212" s="129">
        <v>1034</v>
      </c>
      <c r="B212" s="27" t="s">
        <v>112</v>
      </c>
      <c r="C212" s="28">
        <v>2</v>
      </c>
      <c r="D212" s="28" t="s">
        <v>10</v>
      </c>
      <c r="E212" s="133">
        <v>4765.5</v>
      </c>
      <c r="F212" s="134">
        <f t="shared" si="3"/>
        <v>9531</v>
      </c>
    </row>
    <row r="213" spans="1:6" ht="15.75" thickBot="1" x14ac:dyDescent="0.3">
      <c r="A213" s="129">
        <v>1056</v>
      </c>
      <c r="B213" s="27" t="s">
        <v>2085</v>
      </c>
      <c r="C213" s="28">
        <v>140</v>
      </c>
      <c r="D213" s="28" t="s">
        <v>17</v>
      </c>
      <c r="E213" s="133">
        <v>103.5</v>
      </c>
      <c r="F213" s="231">
        <f t="shared" si="3"/>
        <v>14490</v>
      </c>
    </row>
    <row r="214" spans="1:6" ht="15.75" thickBot="1" x14ac:dyDescent="0.3">
      <c r="A214" s="129">
        <v>1059</v>
      </c>
      <c r="B214" s="27" t="s">
        <v>2086</v>
      </c>
      <c r="C214" s="28">
        <v>10</v>
      </c>
      <c r="D214" s="28" t="s">
        <v>17</v>
      </c>
      <c r="E214" s="133">
        <v>159.30000000000001</v>
      </c>
      <c r="F214" s="231">
        <f t="shared" si="3"/>
        <v>1593</v>
      </c>
    </row>
    <row r="215" spans="1:6" ht="15.75" thickBot="1" x14ac:dyDescent="0.3">
      <c r="A215" s="129">
        <v>1060</v>
      </c>
      <c r="B215" s="27" t="s">
        <v>2087</v>
      </c>
      <c r="C215" s="28">
        <v>15</v>
      </c>
      <c r="D215" s="28" t="s">
        <v>17</v>
      </c>
      <c r="E215" s="133">
        <v>120.6</v>
      </c>
      <c r="F215" s="231">
        <f t="shared" si="3"/>
        <v>1809</v>
      </c>
    </row>
    <row r="216" spans="1:6" ht="15.75" thickBot="1" x14ac:dyDescent="0.3">
      <c r="A216" s="129">
        <v>1072</v>
      </c>
      <c r="B216" s="27" t="s">
        <v>220</v>
      </c>
      <c r="C216" s="28">
        <v>1</v>
      </c>
      <c r="D216" s="28" t="s">
        <v>10</v>
      </c>
      <c r="E216" s="133">
        <v>1287</v>
      </c>
      <c r="F216" s="134">
        <f t="shared" si="3"/>
        <v>1287</v>
      </c>
    </row>
    <row r="217" spans="1:6" ht="15.75" thickBot="1" x14ac:dyDescent="0.3">
      <c r="A217" s="129">
        <v>1073</v>
      </c>
      <c r="B217" s="27" t="s">
        <v>220</v>
      </c>
      <c r="C217" s="28">
        <v>2</v>
      </c>
      <c r="D217" s="28" t="s">
        <v>10</v>
      </c>
      <c r="E217" s="133">
        <v>1291.5</v>
      </c>
      <c r="F217" s="134">
        <f t="shared" si="3"/>
        <v>2583</v>
      </c>
    </row>
    <row r="218" spans="1:6" x14ac:dyDescent="0.25">
      <c r="A218" s="130"/>
      <c r="B218" s="139"/>
      <c r="C218" s="130"/>
      <c r="D218" s="130"/>
      <c r="E218" s="135"/>
      <c r="F218" s="136">
        <f>SUM(F14:F217)</f>
        <v>1818187.1440000003</v>
      </c>
    </row>
  </sheetData>
  <autoFilter ref="A13:H218"/>
  <hyperlinks>
    <hyperlink ref="A5" r:id="rId1" display="mailto:Faleevmail@mail.ru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M19" sqref="M19"/>
    </sheetView>
  </sheetViews>
  <sheetFormatPr defaultRowHeight="15" x14ac:dyDescent="0.25"/>
  <cols>
    <col min="2" max="2" width="36.42578125" customWidth="1"/>
  </cols>
  <sheetData>
    <row r="1" spans="1:1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12" spans="1:11" ht="15.75" thickBot="1" x14ac:dyDescent="0.3"/>
    <row r="13" spans="1:11" ht="48" thickBot="1" x14ac:dyDescent="0.3">
      <c r="A13" s="1" t="s">
        <v>5</v>
      </c>
      <c r="B13" s="2" t="s">
        <v>6</v>
      </c>
      <c r="C13" s="3" t="s">
        <v>7</v>
      </c>
      <c r="D13" s="3" t="s">
        <v>8</v>
      </c>
      <c r="E13" s="2" t="s">
        <v>9</v>
      </c>
    </row>
    <row r="14" spans="1:11" ht="15.75" thickBot="1" x14ac:dyDescent="0.3">
      <c r="A14" s="7">
        <v>1</v>
      </c>
      <c r="B14" s="8" t="s">
        <v>270</v>
      </c>
      <c r="C14" s="9">
        <v>2</v>
      </c>
      <c r="D14" s="10" t="s">
        <v>10</v>
      </c>
      <c r="E14" s="11">
        <v>391.51</v>
      </c>
      <c r="F14">
        <f>E14*C14</f>
        <v>783.02</v>
      </c>
    </row>
    <row r="15" spans="1:11" ht="15.75" thickBot="1" x14ac:dyDescent="0.3">
      <c r="A15" s="7">
        <v>2</v>
      </c>
      <c r="B15" s="8" t="s">
        <v>271</v>
      </c>
      <c r="C15" s="9">
        <v>1</v>
      </c>
      <c r="D15" s="10" t="s">
        <v>10</v>
      </c>
      <c r="E15" s="11">
        <v>78750</v>
      </c>
      <c r="F15">
        <f t="shared" ref="F15:F62" si="0">E15*C15</f>
        <v>78750</v>
      </c>
    </row>
    <row r="16" spans="1:11" ht="15.75" thickBot="1" x14ac:dyDescent="0.3">
      <c r="A16" s="106">
        <v>3</v>
      </c>
      <c r="B16" s="107" t="s">
        <v>272</v>
      </c>
      <c r="C16" s="108">
        <v>1</v>
      </c>
      <c r="D16" s="109" t="s">
        <v>10</v>
      </c>
      <c r="E16" s="110">
        <v>3464.44</v>
      </c>
      <c r="F16" s="111">
        <f t="shared" si="0"/>
        <v>3464.44</v>
      </c>
    </row>
    <row r="17" spans="1:7" ht="15.75" thickBot="1" x14ac:dyDescent="0.3">
      <c r="A17" s="7">
        <v>4</v>
      </c>
      <c r="B17" s="8" t="s">
        <v>273</v>
      </c>
      <c r="C17" s="9">
        <v>0.219</v>
      </c>
      <c r="D17" s="10" t="s">
        <v>79</v>
      </c>
      <c r="E17" s="11">
        <v>25000</v>
      </c>
      <c r="F17">
        <f t="shared" si="0"/>
        <v>5475</v>
      </c>
    </row>
    <row r="18" spans="1:7" ht="15.75" thickBot="1" x14ac:dyDescent="0.3">
      <c r="A18" s="7">
        <v>5</v>
      </c>
      <c r="B18" s="8" t="s">
        <v>274</v>
      </c>
      <c r="C18" s="9">
        <v>5.0999999999999996</v>
      </c>
      <c r="D18" s="10" t="s">
        <v>79</v>
      </c>
      <c r="E18" s="11">
        <v>25000</v>
      </c>
      <c r="F18">
        <f t="shared" si="0"/>
        <v>127499.99999999999</v>
      </c>
    </row>
    <row r="19" spans="1:7" ht="15.75" thickBot="1" x14ac:dyDescent="0.3">
      <c r="A19" s="106">
        <v>6</v>
      </c>
      <c r="B19" s="107" t="s">
        <v>275</v>
      </c>
      <c r="C19" s="108">
        <v>50.43</v>
      </c>
      <c r="D19" s="109" t="s">
        <v>17</v>
      </c>
      <c r="E19" s="110">
        <v>196.98</v>
      </c>
      <c r="F19" s="111">
        <f t="shared" si="0"/>
        <v>9933.7013999999999</v>
      </c>
    </row>
    <row r="20" spans="1:7" ht="15.75" thickBot="1" x14ac:dyDescent="0.3">
      <c r="A20" s="7">
        <v>9</v>
      </c>
      <c r="B20" s="8" t="s">
        <v>276</v>
      </c>
      <c r="C20" s="9">
        <v>85.86</v>
      </c>
      <c r="D20" s="10" t="s">
        <v>106</v>
      </c>
      <c r="E20" s="11">
        <v>28</v>
      </c>
      <c r="F20">
        <f t="shared" si="0"/>
        <v>2404.08</v>
      </c>
    </row>
    <row r="21" spans="1:7" ht="15.75" thickBot="1" x14ac:dyDescent="0.3">
      <c r="A21" s="7">
        <v>10</v>
      </c>
      <c r="B21" s="8" t="s">
        <v>277</v>
      </c>
      <c r="C21" s="12">
        <v>214</v>
      </c>
      <c r="D21" s="10" t="s">
        <v>17</v>
      </c>
      <c r="E21" s="11">
        <v>16.59</v>
      </c>
      <c r="F21">
        <f t="shared" si="0"/>
        <v>3550.2599999999998</v>
      </c>
    </row>
    <row r="22" spans="1:7" ht="26.25" thickBot="1" x14ac:dyDescent="0.3">
      <c r="A22" s="249">
        <v>15</v>
      </c>
      <c r="B22" s="8" t="s">
        <v>278</v>
      </c>
      <c r="C22" s="253">
        <v>2</v>
      </c>
      <c r="D22" s="249" t="s">
        <v>66</v>
      </c>
      <c r="E22" s="11">
        <v>7988.33</v>
      </c>
      <c r="F22">
        <f t="shared" si="0"/>
        <v>15976.66</v>
      </c>
    </row>
    <row r="23" spans="1:7" ht="15.75" thickBot="1" x14ac:dyDescent="0.3">
      <c r="A23" s="250"/>
      <c r="B23" s="8" t="s">
        <v>279</v>
      </c>
      <c r="C23" s="254"/>
      <c r="D23" s="250"/>
      <c r="E23" s="11">
        <v>0</v>
      </c>
      <c r="F23">
        <f t="shared" si="0"/>
        <v>0</v>
      </c>
    </row>
    <row r="24" spans="1:7" ht="26.25" thickBot="1" x14ac:dyDescent="0.3">
      <c r="A24" s="249">
        <v>16</v>
      </c>
      <c r="B24" s="8" t="s">
        <v>280</v>
      </c>
      <c r="C24" s="253">
        <v>1</v>
      </c>
      <c r="D24" s="249" t="s">
        <v>66</v>
      </c>
      <c r="E24" s="11">
        <v>10004.68</v>
      </c>
      <c r="F24">
        <f t="shared" si="0"/>
        <v>10004.68</v>
      </c>
    </row>
    <row r="25" spans="1:7" ht="15.75" thickBot="1" x14ac:dyDescent="0.3">
      <c r="A25" s="250"/>
      <c r="B25" s="8" t="s">
        <v>279</v>
      </c>
      <c r="C25" s="254"/>
      <c r="D25" s="250"/>
      <c r="E25" s="11">
        <v>0</v>
      </c>
      <c r="F25">
        <f t="shared" si="0"/>
        <v>0</v>
      </c>
    </row>
    <row r="26" spans="1:7" ht="26.25" thickBot="1" x14ac:dyDescent="0.3">
      <c r="A26" s="249">
        <v>17</v>
      </c>
      <c r="B26" s="8" t="s">
        <v>281</v>
      </c>
      <c r="C26" s="259">
        <f>5-4</f>
        <v>1</v>
      </c>
      <c r="D26" s="249" t="s">
        <v>66</v>
      </c>
      <c r="E26" s="11">
        <v>23904.44</v>
      </c>
      <c r="F26">
        <f t="shared" si="0"/>
        <v>23904.44</v>
      </c>
    </row>
    <row r="27" spans="1:7" ht="15.75" thickBot="1" x14ac:dyDescent="0.3">
      <c r="A27" s="250"/>
      <c r="B27" s="8" t="s">
        <v>279</v>
      </c>
      <c r="C27" s="260"/>
      <c r="D27" s="250"/>
      <c r="E27" s="11">
        <v>0</v>
      </c>
      <c r="F27">
        <f t="shared" si="0"/>
        <v>0</v>
      </c>
    </row>
    <row r="28" spans="1:7" ht="26.25" thickBot="1" x14ac:dyDescent="0.3">
      <c r="A28" s="249">
        <v>18</v>
      </c>
      <c r="B28" s="8" t="s">
        <v>282</v>
      </c>
      <c r="C28" s="253">
        <v>7</v>
      </c>
      <c r="D28" s="249" t="s">
        <v>66</v>
      </c>
      <c r="E28" s="11">
        <v>33754.21</v>
      </c>
      <c r="F28">
        <f t="shared" si="0"/>
        <v>236279.47</v>
      </c>
    </row>
    <row r="29" spans="1:7" ht="15.75" thickBot="1" x14ac:dyDescent="0.3">
      <c r="A29" s="250"/>
      <c r="B29" s="8" t="s">
        <v>279</v>
      </c>
      <c r="C29" s="254"/>
      <c r="D29" s="250"/>
      <c r="E29" s="11">
        <v>0</v>
      </c>
      <c r="F29">
        <f t="shared" si="0"/>
        <v>0</v>
      </c>
    </row>
    <row r="30" spans="1:7" ht="26.25" thickBot="1" x14ac:dyDescent="0.3">
      <c r="A30" s="7">
        <v>19</v>
      </c>
      <c r="B30" s="8" t="s">
        <v>283</v>
      </c>
      <c r="C30" s="21">
        <f>2-1</f>
        <v>1</v>
      </c>
      <c r="D30" s="10" t="s">
        <v>66</v>
      </c>
      <c r="E30" s="11">
        <v>23583.49</v>
      </c>
      <c r="F30">
        <f t="shared" si="0"/>
        <v>23583.49</v>
      </c>
    </row>
    <row r="31" spans="1:7" ht="15.75" thickBot="1" x14ac:dyDescent="0.3">
      <c r="A31" s="7">
        <v>20</v>
      </c>
      <c r="B31" s="8" t="s">
        <v>284</v>
      </c>
      <c r="C31" s="21">
        <f>73.8-23.8</f>
        <v>50</v>
      </c>
      <c r="D31" s="10" t="s">
        <v>17</v>
      </c>
      <c r="E31" s="11">
        <v>23.73</v>
      </c>
      <c r="F31">
        <f t="shared" si="0"/>
        <v>1186.5</v>
      </c>
      <c r="G31">
        <f>E31*23.8</f>
        <v>564.774</v>
      </c>
    </row>
    <row r="32" spans="1:7" ht="15.75" thickBot="1" x14ac:dyDescent="0.3">
      <c r="A32" s="7">
        <v>22</v>
      </c>
      <c r="B32" s="8" t="s">
        <v>285</v>
      </c>
      <c r="C32" s="9">
        <v>12</v>
      </c>
      <c r="D32" s="10" t="s">
        <v>10</v>
      </c>
      <c r="E32" s="11">
        <v>186.9</v>
      </c>
      <c r="F32">
        <f t="shared" si="0"/>
        <v>2242.8000000000002</v>
      </c>
    </row>
    <row r="33" spans="1:6" ht="15.75" thickBot="1" x14ac:dyDescent="0.3">
      <c r="A33" s="7">
        <v>24</v>
      </c>
      <c r="B33" s="8" t="s">
        <v>286</v>
      </c>
      <c r="C33" s="12">
        <v>648.84900000000005</v>
      </c>
      <c r="D33" s="10" t="s">
        <v>17</v>
      </c>
      <c r="E33" s="11">
        <v>51.59</v>
      </c>
      <c r="F33">
        <f t="shared" si="0"/>
        <v>33474.119910000001</v>
      </c>
    </row>
    <row r="34" spans="1:6" ht="15.75" thickBot="1" x14ac:dyDescent="0.3">
      <c r="A34" s="7">
        <v>29</v>
      </c>
      <c r="B34" s="8" t="s">
        <v>287</v>
      </c>
      <c r="C34" s="9">
        <v>50</v>
      </c>
      <c r="D34" s="10" t="s">
        <v>10</v>
      </c>
      <c r="E34" s="11">
        <v>25.48</v>
      </c>
      <c r="F34">
        <f t="shared" si="0"/>
        <v>1274</v>
      </c>
    </row>
    <row r="35" spans="1:6" ht="15.75" thickBot="1" x14ac:dyDescent="0.3">
      <c r="A35" s="7">
        <v>31</v>
      </c>
      <c r="B35" s="8" t="s">
        <v>288</v>
      </c>
      <c r="C35" s="9">
        <v>9</v>
      </c>
      <c r="D35" s="10" t="s">
        <v>66</v>
      </c>
      <c r="E35" s="11">
        <v>27347.46</v>
      </c>
      <c r="F35">
        <f t="shared" si="0"/>
        <v>246127.13999999998</v>
      </c>
    </row>
    <row r="36" spans="1:6" ht="15.75" thickBot="1" x14ac:dyDescent="0.3">
      <c r="A36" s="7">
        <v>33</v>
      </c>
      <c r="B36" s="8" t="s">
        <v>289</v>
      </c>
      <c r="C36" s="9">
        <v>67.94</v>
      </c>
      <c r="D36" s="10" t="s">
        <v>106</v>
      </c>
      <c r="E36" s="11">
        <v>56.35</v>
      </c>
      <c r="F36">
        <f t="shared" si="0"/>
        <v>3828.4189999999999</v>
      </c>
    </row>
    <row r="37" spans="1:6" ht="26.25" thickBot="1" x14ac:dyDescent="0.3">
      <c r="A37" s="7">
        <v>35</v>
      </c>
      <c r="B37" s="8" t="s">
        <v>290</v>
      </c>
      <c r="C37" s="9">
        <v>21</v>
      </c>
      <c r="D37" s="10" t="s">
        <v>10</v>
      </c>
      <c r="E37" s="11">
        <v>147.13999999999999</v>
      </c>
      <c r="F37">
        <f t="shared" si="0"/>
        <v>3089.9399999999996</v>
      </c>
    </row>
    <row r="38" spans="1:6" ht="15.75" thickBot="1" x14ac:dyDescent="0.3">
      <c r="A38" s="106">
        <v>36</v>
      </c>
      <c r="B38" s="107" t="s">
        <v>291</v>
      </c>
      <c r="C38" s="21">
        <f>26-22</f>
        <v>4</v>
      </c>
      <c r="D38" s="109" t="s">
        <v>10</v>
      </c>
      <c r="E38" s="110">
        <v>1893.57</v>
      </c>
      <c r="F38" s="111">
        <f t="shared" si="0"/>
        <v>7574.28</v>
      </c>
    </row>
    <row r="39" spans="1:6" ht="15.75" thickBot="1" x14ac:dyDescent="0.3">
      <c r="A39" s="7">
        <v>38</v>
      </c>
      <c r="B39" s="8" t="s">
        <v>292</v>
      </c>
      <c r="C39" s="9">
        <v>50</v>
      </c>
      <c r="D39" s="10" t="s">
        <v>10</v>
      </c>
      <c r="E39" s="11">
        <v>32.619999999999997</v>
      </c>
      <c r="F39">
        <f t="shared" si="0"/>
        <v>1630.9999999999998</v>
      </c>
    </row>
    <row r="40" spans="1:6" ht="15.75" thickBot="1" x14ac:dyDescent="0.3">
      <c r="A40" s="7">
        <v>44</v>
      </c>
      <c r="B40" s="8" t="s">
        <v>293</v>
      </c>
      <c r="C40" s="9">
        <v>11</v>
      </c>
      <c r="D40" s="10" t="s">
        <v>17</v>
      </c>
      <c r="E40" s="11">
        <v>100.87</v>
      </c>
      <c r="F40">
        <f t="shared" si="0"/>
        <v>1109.5700000000002</v>
      </c>
    </row>
    <row r="41" spans="1:6" ht="15.75" thickBot="1" x14ac:dyDescent="0.3">
      <c r="A41" s="7">
        <v>50</v>
      </c>
      <c r="B41" s="8" t="s">
        <v>294</v>
      </c>
      <c r="C41" s="12">
        <v>937</v>
      </c>
      <c r="D41" s="10" t="s">
        <v>10</v>
      </c>
      <c r="E41" s="11">
        <v>5.95</v>
      </c>
      <c r="F41">
        <f t="shared" si="0"/>
        <v>5575.1500000000005</v>
      </c>
    </row>
    <row r="42" spans="1:6" ht="26.25" thickBot="1" x14ac:dyDescent="0.3">
      <c r="A42" s="7">
        <v>51</v>
      </c>
      <c r="B42" s="8" t="s">
        <v>295</v>
      </c>
      <c r="C42" s="9">
        <v>20</v>
      </c>
      <c r="D42" s="10" t="s">
        <v>10</v>
      </c>
      <c r="E42" s="11">
        <v>7563.57</v>
      </c>
      <c r="F42">
        <f t="shared" si="0"/>
        <v>151271.4</v>
      </c>
    </row>
    <row r="43" spans="1:6" ht="15.75" thickBot="1" x14ac:dyDescent="0.3">
      <c r="A43" s="255">
        <v>52</v>
      </c>
      <c r="B43" s="107" t="s">
        <v>296</v>
      </c>
      <c r="C43" s="257">
        <v>6</v>
      </c>
      <c r="D43" s="255" t="s">
        <v>10</v>
      </c>
      <c r="E43" s="110">
        <v>7560.63</v>
      </c>
      <c r="F43" s="111">
        <f t="shared" si="0"/>
        <v>45363.78</v>
      </c>
    </row>
    <row r="44" spans="1:6" ht="15.75" thickBot="1" x14ac:dyDescent="0.3">
      <c r="A44" s="256"/>
      <c r="B44" s="107" t="s">
        <v>297</v>
      </c>
      <c r="C44" s="258"/>
      <c r="D44" s="256"/>
      <c r="E44" s="110">
        <v>0</v>
      </c>
      <c r="F44" s="111">
        <f t="shared" si="0"/>
        <v>0</v>
      </c>
    </row>
    <row r="45" spans="1:6" ht="26.25" thickBot="1" x14ac:dyDescent="0.3">
      <c r="A45" s="7">
        <v>55</v>
      </c>
      <c r="B45" s="8" t="s">
        <v>298</v>
      </c>
      <c r="C45" s="9">
        <v>1</v>
      </c>
      <c r="D45" s="10" t="s">
        <v>10</v>
      </c>
      <c r="E45" s="11">
        <v>30721.67</v>
      </c>
      <c r="F45">
        <f t="shared" si="0"/>
        <v>30721.67</v>
      </c>
    </row>
    <row r="46" spans="1:6" ht="26.25" thickBot="1" x14ac:dyDescent="0.3">
      <c r="A46" s="17">
        <v>56</v>
      </c>
      <c r="B46" s="8" t="s">
        <v>299</v>
      </c>
      <c r="C46" s="12">
        <v>1</v>
      </c>
      <c r="D46" s="10" t="s">
        <v>10</v>
      </c>
      <c r="E46" s="11">
        <v>5740.91</v>
      </c>
      <c r="F46">
        <f t="shared" si="0"/>
        <v>5740.91</v>
      </c>
    </row>
    <row r="47" spans="1:6" ht="26.25" thickBot="1" x14ac:dyDescent="0.3">
      <c r="A47" s="17">
        <v>57</v>
      </c>
      <c r="B47" s="8" t="s">
        <v>300</v>
      </c>
      <c r="C47" s="12">
        <v>1</v>
      </c>
      <c r="D47" s="10" t="s">
        <v>10</v>
      </c>
      <c r="E47" s="11">
        <v>5740.91</v>
      </c>
      <c r="F47">
        <f t="shared" si="0"/>
        <v>5740.91</v>
      </c>
    </row>
    <row r="48" spans="1:6" ht="26.25" thickBot="1" x14ac:dyDescent="0.3">
      <c r="A48" s="17">
        <v>59</v>
      </c>
      <c r="B48" s="8" t="s">
        <v>301</v>
      </c>
      <c r="C48" s="12">
        <v>24</v>
      </c>
      <c r="D48" s="10" t="s">
        <v>10</v>
      </c>
      <c r="E48" s="11">
        <v>385.63</v>
      </c>
      <c r="F48">
        <f t="shared" si="0"/>
        <v>9255.119999999999</v>
      </c>
    </row>
    <row r="49" spans="1:6" ht="15.75" thickBot="1" x14ac:dyDescent="0.3">
      <c r="A49" s="17">
        <v>60</v>
      </c>
      <c r="B49" s="8" t="s">
        <v>302</v>
      </c>
      <c r="C49" s="12">
        <v>9</v>
      </c>
      <c r="D49" s="10" t="s">
        <v>10</v>
      </c>
      <c r="E49" s="11">
        <v>52.22</v>
      </c>
      <c r="F49">
        <f t="shared" si="0"/>
        <v>469.98</v>
      </c>
    </row>
    <row r="50" spans="1:6" ht="15.75" thickBot="1" x14ac:dyDescent="0.3">
      <c r="A50" s="17">
        <v>61</v>
      </c>
      <c r="B50" s="8" t="s">
        <v>303</v>
      </c>
      <c r="C50" s="12">
        <v>33</v>
      </c>
      <c r="D50" s="10" t="s">
        <v>10</v>
      </c>
      <c r="E50" s="11">
        <v>2309.44</v>
      </c>
      <c r="F50">
        <f t="shared" si="0"/>
        <v>76211.520000000004</v>
      </c>
    </row>
    <row r="51" spans="1:6" ht="15.75" thickBot="1" x14ac:dyDescent="0.3">
      <c r="A51" s="253">
        <v>62</v>
      </c>
      <c r="B51" s="8" t="s">
        <v>304</v>
      </c>
      <c r="C51" s="251">
        <v>2</v>
      </c>
      <c r="D51" s="249" t="s">
        <v>10</v>
      </c>
      <c r="E51" s="11">
        <v>1229.76</v>
      </c>
      <c r="F51">
        <f t="shared" si="0"/>
        <v>2459.52</v>
      </c>
    </row>
    <row r="52" spans="1:6" ht="15.75" thickBot="1" x14ac:dyDescent="0.3">
      <c r="A52" s="254"/>
      <c r="B52" s="8" t="s">
        <v>305</v>
      </c>
      <c r="C52" s="252"/>
      <c r="D52" s="250"/>
      <c r="E52" s="11">
        <v>0</v>
      </c>
      <c r="F52">
        <f t="shared" si="0"/>
        <v>0</v>
      </c>
    </row>
    <row r="53" spans="1:6" ht="26.25" thickBot="1" x14ac:dyDescent="0.3">
      <c r="A53" s="112">
        <v>63</v>
      </c>
      <c r="B53" s="107" t="s">
        <v>306</v>
      </c>
      <c r="C53" s="22">
        <f>18-14</f>
        <v>4</v>
      </c>
      <c r="D53" s="109" t="s">
        <v>10</v>
      </c>
      <c r="E53" s="110">
        <v>1691.9</v>
      </c>
      <c r="F53" s="111">
        <f t="shared" si="0"/>
        <v>6767.6</v>
      </c>
    </row>
    <row r="54" spans="1:6" ht="26.25" thickBot="1" x14ac:dyDescent="0.3">
      <c r="A54" s="112">
        <v>64</v>
      </c>
      <c r="B54" s="107" t="s">
        <v>307</v>
      </c>
      <c r="C54" s="22">
        <f>56-43</f>
        <v>13</v>
      </c>
      <c r="D54" s="109" t="s">
        <v>10</v>
      </c>
      <c r="E54" s="110">
        <v>652.54</v>
      </c>
      <c r="F54" s="111">
        <f t="shared" si="0"/>
        <v>8483.02</v>
      </c>
    </row>
    <row r="55" spans="1:6" ht="26.25" thickBot="1" x14ac:dyDescent="0.3">
      <c r="A55" s="112">
        <v>65</v>
      </c>
      <c r="B55" s="107" t="s">
        <v>1849</v>
      </c>
      <c r="C55" s="22">
        <f>60-59</f>
        <v>1</v>
      </c>
      <c r="D55" s="109" t="s">
        <v>10</v>
      </c>
      <c r="E55" s="110">
        <v>549.36</v>
      </c>
      <c r="F55" s="111">
        <f t="shared" si="0"/>
        <v>549.36</v>
      </c>
    </row>
    <row r="56" spans="1:6" ht="26.25" thickBot="1" x14ac:dyDescent="0.3">
      <c r="A56" s="253">
        <v>66</v>
      </c>
      <c r="B56" s="8" t="s">
        <v>308</v>
      </c>
      <c r="C56" s="251">
        <v>60</v>
      </c>
      <c r="D56" s="249" t="s">
        <v>10</v>
      </c>
      <c r="E56" s="11">
        <v>21.35</v>
      </c>
      <c r="F56">
        <f t="shared" si="0"/>
        <v>1281</v>
      </c>
    </row>
    <row r="57" spans="1:6" ht="15.75" thickBot="1" x14ac:dyDescent="0.3">
      <c r="A57" s="254"/>
      <c r="B57" s="8" t="s">
        <v>309</v>
      </c>
      <c r="C57" s="252"/>
      <c r="D57" s="250"/>
      <c r="E57" s="11">
        <v>0</v>
      </c>
      <c r="F57">
        <f t="shared" si="0"/>
        <v>0</v>
      </c>
    </row>
    <row r="58" spans="1:6" ht="15.75" thickBot="1" x14ac:dyDescent="0.3">
      <c r="A58" s="112">
        <v>72</v>
      </c>
      <c r="B58" s="107" t="s">
        <v>159</v>
      </c>
      <c r="C58" s="113">
        <v>10</v>
      </c>
      <c r="D58" s="109" t="s">
        <v>10</v>
      </c>
      <c r="E58" s="110">
        <v>118.65</v>
      </c>
      <c r="F58" s="111">
        <f t="shared" si="0"/>
        <v>1186.5</v>
      </c>
    </row>
    <row r="59" spans="1:6" ht="15.75" thickBot="1" x14ac:dyDescent="0.3">
      <c r="A59" s="17">
        <v>73</v>
      </c>
      <c r="B59" s="8" t="s">
        <v>310</v>
      </c>
      <c r="C59" s="12">
        <v>7</v>
      </c>
      <c r="D59" s="10" t="s">
        <v>10</v>
      </c>
      <c r="E59" s="11">
        <v>114.52</v>
      </c>
      <c r="F59">
        <f t="shared" si="0"/>
        <v>801.64</v>
      </c>
    </row>
    <row r="60" spans="1:6" ht="15.75" thickBot="1" x14ac:dyDescent="0.3">
      <c r="A60" s="17">
        <v>82</v>
      </c>
      <c r="B60" s="8" t="s">
        <v>311</v>
      </c>
      <c r="C60" s="12">
        <v>170.5</v>
      </c>
      <c r="D60" s="10" t="s">
        <v>13</v>
      </c>
      <c r="E60" s="11">
        <v>5.95</v>
      </c>
      <c r="F60">
        <f t="shared" si="0"/>
        <v>1014.475</v>
      </c>
    </row>
    <row r="61" spans="1:6" ht="15.75" thickBot="1" x14ac:dyDescent="0.3">
      <c r="A61" s="17">
        <v>85</v>
      </c>
      <c r="B61" s="8" t="s">
        <v>312</v>
      </c>
      <c r="C61" s="12">
        <v>39.619999999999997</v>
      </c>
      <c r="D61" s="10" t="s">
        <v>106</v>
      </c>
      <c r="E61" s="11">
        <v>45.36</v>
      </c>
      <c r="F61">
        <f t="shared" si="0"/>
        <v>1797.1632</v>
      </c>
    </row>
    <row r="62" spans="1:6" ht="15.75" thickBot="1" x14ac:dyDescent="0.3">
      <c r="A62" s="17">
        <v>86</v>
      </c>
      <c r="B62" s="8" t="s">
        <v>313</v>
      </c>
      <c r="C62" s="12">
        <v>50.557000000000002</v>
      </c>
      <c r="D62" s="10" t="s">
        <v>106</v>
      </c>
      <c r="E62" s="11">
        <v>116.62</v>
      </c>
      <c r="F62">
        <f t="shared" si="0"/>
        <v>5895.9573400000008</v>
      </c>
    </row>
    <row r="63" spans="1:6" ht="15.75" thickBot="1" x14ac:dyDescent="0.3">
      <c r="A63" s="17">
        <v>87</v>
      </c>
      <c r="B63" s="8" t="s">
        <v>314</v>
      </c>
      <c r="C63" s="12">
        <v>9.8070000000000004</v>
      </c>
      <c r="D63" s="10" t="s">
        <v>106</v>
      </c>
      <c r="E63" s="11">
        <v>86.03</v>
      </c>
      <c r="F63">
        <f t="shared" ref="F63:F115" si="1">E63*C63</f>
        <v>843.69621000000006</v>
      </c>
    </row>
    <row r="64" spans="1:6" ht="15.75" thickBot="1" x14ac:dyDescent="0.3">
      <c r="A64" s="17">
        <v>95</v>
      </c>
      <c r="B64" s="8" t="s">
        <v>315</v>
      </c>
      <c r="C64" s="12">
        <v>72</v>
      </c>
      <c r="D64" s="10" t="s">
        <v>10</v>
      </c>
      <c r="E64" s="11">
        <v>6.86</v>
      </c>
      <c r="F64">
        <f t="shared" si="1"/>
        <v>493.92</v>
      </c>
    </row>
    <row r="65" spans="1:6" ht="26.25" thickBot="1" x14ac:dyDescent="0.3">
      <c r="A65" s="17">
        <v>96</v>
      </c>
      <c r="B65" s="8" t="s">
        <v>316</v>
      </c>
      <c r="C65" s="12">
        <v>157.86000000000001</v>
      </c>
      <c r="D65" s="10" t="s">
        <v>17</v>
      </c>
      <c r="E65" s="11">
        <v>188.65</v>
      </c>
      <c r="F65">
        <f t="shared" si="1"/>
        <v>29780.289000000004</v>
      </c>
    </row>
    <row r="66" spans="1:6" ht="26.25" thickBot="1" x14ac:dyDescent="0.3">
      <c r="A66" s="253">
        <v>100</v>
      </c>
      <c r="B66" s="8" t="s">
        <v>317</v>
      </c>
      <c r="C66" s="251">
        <v>1</v>
      </c>
      <c r="D66" s="249" t="s">
        <v>66</v>
      </c>
      <c r="E66" s="11">
        <v>25678.45</v>
      </c>
      <c r="F66">
        <f t="shared" si="1"/>
        <v>25678.45</v>
      </c>
    </row>
    <row r="67" spans="1:6" ht="15.75" thickBot="1" x14ac:dyDescent="0.3">
      <c r="A67" s="254"/>
      <c r="B67" s="8" t="s">
        <v>318</v>
      </c>
      <c r="C67" s="252"/>
      <c r="D67" s="250"/>
      <c r="E67" s="11">
        <v>0</v>
      </c>
      <c r="F67">
        <f t="shared" si="1"/>
        <v>0</v>
      </c>
    </row>
    <row r="68" spans="1:6" ht="26.25" thickBot="1" x14ac:dyDescent="0.3">
      <c r="A68" s="253">
        <v>101</v>
      </c>
      <c r="B68" s="8" t="s">
        <v>319</v>
      </c>
      <c r="C68" s="251">
        <v>5</v>
      </c>
      <c r="D68" s="249" t="s">
        <v>66</v>
      </c>
      <c r="E68" s="11">
        <v>23444.05</v>
      </c>
      <c r="F68">
        <f t="shared" si="1"/>
        <v>117220.25</v>
      </c>
    </row>
    <row r="69" spans="1:6" ht="15.75" thickBot="1" x14ac:dyDescent="0.3">
      <c r="A69" s="254"/>
      <c r="B69" s="18">
        <v>36831</v>
      </c>
      <c r="C69" s="252"/>
      <c r="D69" s="250"/>
      <c r="E69" s="11">
        <v>0</v>
      </c>
      <c r="F69">
        <f t="shared" si="1"/>
        <v>0</v>
      </c>
    </row>
    <row r="70" spans="1:6" ht="15.75" thickBot="1" x14ac:dyDescent="0.3">
      <c r="A70" s="17">
        <v>102</v>
      </c>
      <c r="B70" s="8" t="s">
        <v>320</v>
      </c>
      <c r="C70" s="12">
        <v>1</v>
      </c>
      <c r="D70" s="10" t="s">
        <v>66</v>
      </c>
      <c r="E70" s="11">
        <v>12653.48</v>
      </c>
      <c r="F70">
        <f t="shared" si="1"/>
        <v>12653.48</v>
      </c>
    </row>
    <row r="71" spans="1:6" ht="15.75" thickBot="1" x14ac:dyDescent="0.3">
      <c r="A71" s="17">
        <v>103</v>
      </c>
      <c r="B71" s="8" t="s">
        <v>321</v>
      </c>
      <c r="C71" s="12">
        <v>3</v>
      </c>
      <c r="D71" s="10" t="s">
        <v>66</v>
      </c>
      <c r="E71" s="11">
        <v>12372.22</v>
      </c>
      <c r="F71">
        <f t="shared" si="1"/>
        <v>37116.659999999996</v>
      </c>
    </row>
    <row r="72" spans="1:6" ht="15.75" thickBot="1" x14ac:dyDescent="0.3">
      <c r="A72" s="17">
        <v>104</v>
      </c>
      <c r="B72" s="8" t="s">
        <v>322</v>
      </c>
      <c r="C72" s="12">
        <v>1</v>
      </c>
      <c r="D72" s="10" t="s">
        <v>66</v>
      </c>
      <c r="E72" s="11">
        <v>8807.9599999999991</v>
      </c>
      <c r="F72">
        <f t="shared" si="1"/>
        <v>8807.9599999999991</v>
      </c>
    </row>
    <row r="73" spans="1:6" ht="26.25" thickBot="1" x14ac:dyDescent="0.3">
      <c r="A73" s="253">
        <v>105</v>
      </c>
      <c r="B73" s="8" t="s">
        <v>323</v>
      </c>
      <c r="C73" s="251">
        <v>1</v>
      </c>
      <c r="D73" s="249" t="s">
        <v>66</v>
      </c>
      <c r="E73" s="11">
        <v>14792.12</v>
      </c>
      <c r="F73">
        <f t="shared" si="1"/>
        <v>14792.12</v>
      </c>
    </row>
    <row r="74" spans="1:6" ht="15.75" thickBot="1" x14ac:dyDescent="0.3">
      <c r="A74" s="254"/>
      <c r="B74" s="8" t="s">
        <v>324</v>
      </c>
      <c r="C74" s="252"/>
      <c r="D74" s="250"/>
      <c r="E74" s="11">
        <v>0</v>
      </c>
      <c r="F74">
        <f t="shared" si="1"/>
        <v>0</v>
      </c>
    </row>
    <row r="75" spans="1:6" ht="15.75" thickBot="1" x14ac:dyDescent="0.3">
      <c r="A75" s="17">
        <v>106</v>
      </c>
      <c r="B75" s="8" t="s">
        <v>325</v>
      </c>
      <c r="C75" s="12">
        <v>1</v>
      </c>
      <c r="D75" s="10" t="s">
        <v>10</v>
      </c>
      <c r="E75" s="11">
        <v>21119.56</v>
      </c>
      <c r="F75">
        <f t="shared" si="1"/>
        <v>21119.56</v>
      </c>
    </row>
    <row r="76" spans="1:6" ht="15.75" thickBot="1" x14ac:dyDescent="0.3">
      <c r="A76" s="112">
        <v>107</v>
      </c>
      <c r="B76" s="107" t="s">
        <v>326</v>
      </c>
      <c r="C76" s="22">
        <f>66-20</f>
        <v>46</v>
      </c>
      <c r="D76" s="109" t="s">
        <v>10</v>
      </c>
      <c r="E76" s="110">
        <v>326.27</v>
      </c>
      <c r="F76" s="111">
        <f t="shared" si="1"/>
        <v>15008.419999999998</v>
      </c>
    </row>
    <row r="77" spans="1:6" ht="26.25" thickBot="1" x14ac:dyDescent="0.3">
      <c r="A77" s="253">
        <v>108</v>
      </c>
      <c r="B77" s="8" t="s">
        <v>327</v>
      </c>
      <c r="C77" s="251">
        <v>1</v>
      </c>
      <c r="D77" s="249" t="s">
        <v>66</v>
      </c>
      <c r="E77" s="11">
        <v>26516.35</v>
      </c>
      <c r="F77">
        <f t="shared" si="1"/>
        <v>26516.35</v>
      </c>
    </row>
    <row r="78" spans="1:6" ht="15.75" thickBot="1" x14ac:dyDescent="0.3">
      <c r="A78" s="254"/>
      <c r="B78" s="8" t="s">
        <v>328</v>
      </c>
      <c r="C78" s="252"/>
      <c r="D78" s="250"/>
      <c r="E78" s="11">
        <v>0</v>
      </c>
      <c r="F78">
        <f t="shared" si="1"/>
        <v>0</v>
      </c>
    </row>
    <row r="79" spans="1:6" ht="15.75" thickBot="1" x14ac:dyDescent="0.3">
      <c r="A79" s="17">
        <v>109</v>
      </c>
      <c r="B79" s="8" t="s">
        <v>329</v>
      </c>
      <c r="C79" s="12">
        <v>4</v>
      </c>
      <c r="D79" s="10" t="s">
        <v>10</v>
      </c>
      <c r="E79" s="11">
        <v>7969.36</v>
      </c>
      <c r="F79">
        <f t="shared" si="1"/>
        <v>31877.439999999999</v>
      </c>
    </row>
    <row r="80" spans="1:6" ht="15.75" thickBot="1" x14ac:dyDescent="0.3">
      <c r="A80" s="17">
        <v>110</v>
      </c>
      <c r="B80" s="8" t="s">
        <v>330</v>
      </c>
      <c r="C80" s="12">
        <v>140.53200000000001</v>
      </c>
      <c r="D80" s="10" t="s">
        <v>17</v>
      </c>
      <c r="E80" s="11">
        <v>96.67</v>
      </c>
      <c r="F80">
        <f t="shared" si="1"/>
        <v>13585.228440000001</v>
      </c>
    </row>
    <row r="81" spans="1:6" ht="26.25" thickBot="1" x14ac:dyDescent="0.3">
      <c r="A81" s="112">
        <v>112</v>
      </c>
      <c r="B81" s="107" t="s">
        <v>331</v>
      </c>
      <c r="C81" s="113">
        <v>10</v>
      </c>
      <c r="D81" s="109" t="s">
        <v>53</v>
      </c>
      <c r="E81" s="110">
        <v>10.08</v>
      </c>
      <c r="F81" s="111">
        <f t="shared" si="1"/>
        <v>100.8</v>
      </c>
    </row>
    <row r="82" spans="1:6" ht="26.25" thickBot="1" x14ac:dyDescent="0.3">
      <c r="A82" s="253">
        <v>113</v>
      </c>
      <c r="B82" s="8" t="s">
        <v>332</v>
      </c>
      <c r="C82" s="251">
        <v>3</v>
      </c>
      <c r="D82" s="249" t="s">
        <v>53</v>
      </c>
      <c r="E82" s="11">
        <v>11.9</v>
      </c>
      <c r="F82">
        <f t="shared" si="1"/>
        <v>35.700000000000003</v>
      </c>
    </row>
    <row r="83" spans="1:6" ht="15.75" thickBot="1" x14ac:dyDescent="0.3">
      <c r="A83" s="254"/>
      <c r="B83" s="12">
        <v>87</v>
      </c>
      <c r="C83" s="252"/>
      <c r="D83" s="250"/>
      <c r="E83" s="11">
        <v>0</v>
      </c>
      <c r="F83">
        <f t="shared" si="1"/>
        <v>0</v>
      </c>
    </row>
    <row r="84" spans="1:6" ht="26.25" thickBot="1" x14ac:dyDescent="0.3">
      <c r="A84" s="17">
        <v>118</v>
      </c>
      <c r="B84" s="8" t="s">
        <v>333</v>
      </c>
      <c r="C84" s="12">
        <v>1</v>
      </c>
      <c r="D84" s="10" t="s">
        <v>10</v>
      </c>
      <c r="E84" s="11">
        <v>8085</v>
      </c>
      <c r="F84">
        <f t="shared" si="1"/>
        <v>8085</v>
      </c>
    </row>
    <row r="85" spans="1:6" ht="15.75" thickBot="1" x14ac:dyDescent="0.3">
      <c r="A85" s="17">
        <v>121</v>
      </c>
      <c r="B85" s="8" t="s">
        <v>334</v>
      </c>
      <c r="C85" s="12">
        <v>194</v>
      </c>
      <c r="D85" s="10" t="s">
        <v>10</v>
      </c>
      <c r="E85" s="11">
        <v>44.52</v>
      </c>
      <c r="F85">
        <f t="shared" si="1"/>
        <v>8636.880000000001</v>
      </c>
    </row>
    <row r="86" spans="1:6" ht="15.75" thickBot="1" x14ac:dyDescent="0.3">
      <c r="A86" s="17">
        <v>125</v>
      </c>
      <c r="B86" s="8" t="s">
        <v>335</v>
      </c>
      <c r="C86" s="12">
        <v>20</v>
      </c>
      <c r="D86" s="10" t="s">
        <v>10</v>
      </c>
      <c r="E86" s="11">
        <v>140</v>
      </c>
      <c r="F86">
        <f t="shared" si="1"/>
        <v>2800</v>
      </c>
    </row>
    <row r="87" spans="1:6" ht="26.25" thickBot="1" x14ac:dyDescent="0.3">
      <c r="A87" s="17">
        <v>127</v>
      </c>
      <c r="B87" s="8" t="s">
        <v>336</v>
      </c>
      <c r="C87" s="12">
        <v>1</v>
      </c>
      <c r="D87" s="10" t="s">
        <v>10</v>
      </c>
      <c r="E87" s="11">
        <v>6632.22</v>
      </c>
      <c r="F87">
        <f t="shared" si="1"/>
        <v>6632.22</v>
      </c>
    </row>
    <row r="88" spans="1:6" ht="15.75" thickBot="1" x14ac:dyDescent="0.3">
      <c r="A88" s="17">
        <v>137</v>
      </c>
      <c r="B88" s="8" t="s">
        <v>337</v>
      </c>
      <c r="C88" s="12">
        <v>5</v>
      </c>
      <c r="D88" s="10" t="s">
        <v>10</v>
      </c>
      <c r="E88" s="11">
        <v>2610.16</v>
      </c>
      <c r="F88">
        <f t="shared" si="1"/>
        <v>13050.8</v>
      </c>
    </row>
    <row r="89" spans="1:6" ht="15.75" thickBot="1" x14ac:dyDescent="0.3">
      <c r="A89" s="17">
        <v>138</v>
      </c>
      <c r="B89" s="8" t="s">
        <v>338</v>
      </c>
      <c r="C89" s="12">
        <v>5</v>
      </c>
      <c r="D89" s="10" t="s">
        <v>10</v>
      </c>
      <c r="E89" s="11">
        <v>2610.16</v>
      </c>
      <c r="F89">
        <f t="shared" si="1"/>
        <v>13050.8</v>
      </c>
    </row>
    <row r="90" spans="1:6" ht="15.75" thickBot="1" x14ac:dyDescent="0.3">
      <c r="A90" s="17">
        <v>139</v>
      </c>
      <c r="B90" s="8" t="s">
        <v>339</v>
      </c>
      <c r="C90" s="12">
        <v>4</v>
      </c>
      <c r="D90" s="10" t="s">
        <v>10</v>
      </c>
      <c r="E90" s="11">
        <v>2610.16</v>
      </c>
      <c r="F90">
        <f t="shared" si="1"/>
        <v>10440.64</v>
      </c>
    </row>
    <row r="91" spans="1:6" ht="15.75" thickBot="1" x14ac:dyDescent="0.3">
      <c r="A91" s="17">
        <v>147</v>
      </c>
      <c r="B91" s="8" t="s">
        <v>341</v>
      </c>
      <c r="C91" s="12">
        <v>15</v>
      </c>
      <c r="D91" s="10" t="s">
        <v>47</v>
      </c>
      <c r="E91" s="11">
        <v>302.54000000000002</v>
      </c>
      <c r="F91">
        <f t="shared" si="1"/>
        <v>4538.1000000000004</v>
      </c>
    </row>
    <row r="92" spans="1:6" ht="15.75" thickBot="1" x14ac:dyDescent="0.3">
      <c r="A92" s="17">
        <v>148</v>
      </c>
      <c r="B92" s="8" t="s">
        <v>342</v>
      </c>
      <c r="C92" s="12">
        <v>20</v>
      </c>
      <c r="D92" s="10" t="s">
        <v>47</v>
      </c>
      <c r="E92" s="11">
        <v>161.35</v>
      </c>
      <c r="F92">
        <f t="shared" si="1"/>
        <v>3227</v>
      </c>
    </row>
    <row r="93" spans="1:6" ht="15.75" thickBot="1" x14ac:dyDescent="0.3">
      <c r="A93" s="17">
        <v>150</v>
      </c>
      <c r="B93" s="8" t="s">
        <v>82</v>
      </c>
      <c r="C93" s="12">
        <v>20</v>
      </c>
      <c r="D93" s="10" t="s">
        <v>47</v>
      </c>
      <c r="E93" s="11">
        <v>28.49</v>
      </c>
      <c r="F93">
        <f t="shared" si="1"/>
        <v>569.79999999999995</v>
      </c>
    </row>
    <row r="94" spans="1:6" ht="15.75" thickBot="1" x14ac:dyDescent="0.3">
      <c r="A94" s="17">
        <v>151</v>
      </c>
      <c r="B94" s="8" t="s">
        <v>343</v>
      </c>
      <c r="C94" s="12">
        <v>30</v>
      </c>
      <c r="D94" s="10" t="s">
        <v>53</v>
      </c>
      <c r="E94" s="11">
        <v>291.89999999999998</v>
      </c>
      <c r="F94">
        <f t="shared" si="1"/>
        <v>8757</v>
      </c>
    </row>
    <row r="95" spans="1:6" ht="26.25" thickBot="1" x14ac:dyDescent="0.3">
      <c r="A95" s="17">
        <v>152</v>
      </c>
      <c r="B95" s="8" t="s">
        <v>52</v>
      </c>
      <c r="C95" s="12">
        <v>10</v>
      </c>
      <c r="D95" s="10" t="s">
        <v>53</v>
      </c>
      <c r="E95" s="11">
        <v>21.28</v>
      </c>
      <c r="F95">
        <f t="shared" si="1"/>
        <v>212.8</v>
      </c>
    </row>
    <row r="96" spans="1:6" ht="15.75" thickBot="1" x14ac:dyDescent="0.3">
      <c r="A96" s="17">
        <v>153</v>
      </c>
      <c r="B96" s="8" t="s">
        <v>344</v>
      </c>
      <c r="C96" s="12">
        <v>40</v>
      </c>
      <c r="D96" s="10" t="s">
        <v>53</v>
      </c>
      <c r="E96" s="11">
        <v>337.54</v>
      </c>
      <c r="F96">
        <f t="shared" si="1"/>
        <v>13501.6</v>
      </c>
    </row>
    <row r="97" spans="1:6" ht="15.75" thickBot="1" x14ac:dyDescent="0.3">
      <c r="A97" s="17">
        <v>158</v>
      </c>
      <c r="B97" s="8" t="s">
        <v>345</v>
      </c>
      <c r="C97" s="12">
        <v>1</v>
      </c>
      <c r="D97" s="10" t="s">
        <v>10</v>
      </c>
      <c r="E97" s="11">
        <v>7811.51</v>
      </c>
      <c r="F97">
        <f t="shared" si="1"/>
        <v>7811.51</v>
      </c>
    </row>
    <row r="98" spans="1:6" ht="15.75" thickBot="1" x14ac:dyDescent="0.3">
      <c r="A98" s="17">
        <v>160</v>
      </c>
      <c r="B98" s="8" t="s">
        <v>346</v>
      </c>
      <c r="C98" s="12">
        <v>9</v>
      </c>
      <c r="D98" s="10" t="s">
        <v>10</v>
      </c>
      <c r="E98" s="11">
        <v>1391.11</v>
      </c>
      <c r="F98">
        <f t="shared" si="1"/>
        <v>12519.99</v>
      </c>
    </row>
    <row r="99" spans="1:6" ht="15.75" thickBot="1" x14ac:dyDescent="0.3">
      <c r="A99" s="17">
        <v>162</v>
      </c>
      <c r="B99" s="8" t="s">
        <v>87</v>
      </c>
      <c r="C99" s="12">
        <v>44</v>
      </c>
      <c r="D99" s="10" t="s">
        <v>10</v>
      </c>
      <c r="E99" s="11">
        <v>57.61</v>
      </c>
      <c r="F99">
        <f t="shared" si="1"/>
        <v>2534.84</v>
      </c>
    </row>
    <row r="100" spans="1:6" ht="26.25" thickBot="1" x14ac:dyDescent="0.3">
      <c r="A100" s="17">
        <v>165</v>
      </c>
      <c r="B100" s="8" t="s">
        <v>347</v>
      </c>
      <c r="C100" s="12">
        <v>1</v>
      </c>
      <c r="D100" s="10" t="s">
        <v>10</v>
      </c>
      <c r="E100" s="11">
        <v>83050.87</v>
      </c>
      <c r="F100">
        <f t="shared" si="1"/>
        <v>83050.87</v>
      </c>
    </row>
    <row r="101" spans="1:6" ht="15.75" thickBot="1" x14ac:dyDescent="0.3">
      <c r="A101" s="13"/>
      <c r="B101" s="14"/>
      <c r="C101" s="14"/>
      <c r="D101" s="14"/>
      <c r="E101" s="11">
        <v>0</v>
      </c>
      <c r="F101">
        <f t="shared" si="1"/>
        <v>0</v>
      </c>
    </row>
    <row r="102" spans="1:6" ht="15.75" thickBot="1" x14ac:dyDescent="0.3">
      <c r="A102" s="15"/>
      <c r="B102" s="8" t="s">
        <v>348</v>
      </c>
      <c r="C102" s="16"/>
      <c r="D102" s="16"/>
      <c r="E102" s="11">
        <v>0</v>
      </c>
      <c r="F102">
        <f t="shared" si="1"/>
        <v>0</v>
      </c>
    </row>
    <row r="103" spans="1:6" ht="15.75" thickBot="1" x14ac:dyDescent="0.3">
      <c r="A103" s="7">
        <v>166</v>
      </c>
      <c r="B103" s="8" t="s">
        <v>349</v>
      </c>
      <c r="C103" s="12">
        <v>79.92</v>
      </c>
      <c r="D103" s="10" t="s">
        <v>13</v>
      </c>
      <c r="E103" s="11">
        <v>99.68</v>
      </c>
      <c r="F103">
        <f t="shared" si="1"/>
        <v>7966.4256000000005</v>
      </c>
    </row>
    <row r="104" spans="1:6" ht="15.75" thickBot="1" x14ac:dyDescent="0.3">
      <c r="A104" s="7">
        <v>172</v>
      </c>
      <c r="B104" s="8" t="s">
        <v>190</v>
      </c>
      <c r="C104" s="12">
        <v>2</v>
      </c>
      <c r="D104" s="10" t="s">
        <v>10</v>
      </c>
      <c r="E104" s="11">
        <v>974.68</v>
      </c>
      <c r="F104">
        <f t="shared" si="1"/>
        <v>1949.36</v>
      </c>
    </row>
    <row r="105" spans="1:6" ht="15.75" thickBot="1" x14ac:dyDescent="0.3">
      <c r="A105" s="106">
        <v>173</v>
      </c>
      <c r="B105" s="107" t="s">
        <v>151</v>
      </c>
      <c r="C105" s="113">
        <v>1</v>
      </c>
      <c r="D105" s="109" t="s">
        <v>10</v>
      </c>
      <c r="E105" s="110">
        <v>1143.17</v>
      </c>
      <c r="F105" s="111">
        <f t="shared" si="1"/>
        <v>1143.17</v>
      </c>
    </row>
    <row r="106" spans="1:6" ht="15.75" thickBot="1" x14ac:dyDescent="0.3">
      <c r="A106" s="106">
        <v>174</v>
      </c>
      <c r="B106" s="107" t="s">
        <v>108</v>
      </c>
      <c r="C106" s="113">
        <v>2</v>
      </c>
      <c r="D106" s="109" t="s">
        <v>10</v>
      </c>
      <c r="E106" s="110">
        <v>5297.46</v>
      </c>
      <c r="F106" s="111">
        <f t="shared" si="1"/>
        <v>10594.92</v>
      </c>
    </row>
    <row r="107" spans="1:6" ht="15.75" thickBot="1" x14ac:dyDescent="0.3">
      <c r="A107" s="7">
        <v>175</v>
      </c>
      <c r="B107" s="8" t="s">
        <v>93</v>
      </c>
      <c r="C107" s="12">
        <v>1</v>
      </c>
      <c r="D107" s="10" t="s">
        <v>10</v>
      </c>
      <c r="E107" s="11">
        <v>9083.9699999999993</v>
      </c>
      <c r="F107">
        <f t="shared" si="1"/>
        <v>9083.9699999999993</v>
      </c>
    </row>
    <row r="108" spans="1:6" ht="15.75" thickBot="1" x14ac:dyDescent="0.3">
      <c r="A108" s="7">
        <v>176</v>
      </c>
      <c r="B108" s="8" t="s">
        <v>350</v>
      </c>
      <c r="C108" s="12">
        <v>2</v>
      </c>
      <c r="D108" s="10" t="s">
        <v>10</v>
      </c>
      <c r="E108" s="11">
        <v>4299.12</v>
      </c>
      <c r="F108">
        <f t="shared" si="1"/>
        <v>8598.24</v>
      </c>
    </row>
    <row r="109" spans="1:6" ht="15.75" thickBot="1" x14ac:dyDescent="0.3">
      <c r="A109" s="7">
        <v>178</v>
      </c>
      <c r="B109" s="8" t="s">
        <v>351</v>
      </c>
      <c r="C109" s="12">
        <v>200</v>
      </c>
      <c r="D109" s="10" t="s">
        <v>10</v>
      </c>
      <c r="E109" s="11">
        <v>67.62</v>
      </c>
      <c r="F109">
        <f t="shared" si="1"/>
        <v>13524</v>
      </c>
    </row>
    <row r="110" spans="1:6" ht="26.25" thickBot="1" x14ac:dyDescent="0.3">
      <c r="A110" s="249">
        <v>182</v>
      </c>
      <c r="B110" s="8" t="s">
        <v>352</v>
      </c>
      <c r="C110" s="251">
        <v>1</v>
      </c>
      <c r="D110" s="249" t="s">
        <v>10</v>
      </c>
      <c r="E110" s="11">
        <v>20307.7</v>
      </c>
      <c r="F110">
        <f t="shared" si="1"/>
        <v>20307.7</v>
      </c>
    </row>
    <row r="111" spans="1:6" ht="15.75" thickBot="1" x14ac:dyDescent="0.3">
      <c r="A111" s="250"/>
      <c r="B111" s="8" t="s">
        <v>353</v>
      </c>
      <c r="C111" s="252"/>
      <c r="D111" s="250"/>
      <c r="E111" s="11">
        <v>0</v>
      </c>
      <c r="F111">
        <f t="shared" si="1"/>
        <v>0</v>
      </c>
    </row>
    <row r="112" spans="1:6" ht="15.75" thickBot="1" x14ac:dyDescent="0.3">
      <c r="A112" s="7">
        <v>185</v>
      </c>
      <c r="B112" s="8" t="s">
        <v>354</v>
      </c>
      <c r="C112" s="12">
        <v>3.3239999999999998</v>
      </c>
      <c r="D112" s="10" t="s">
        <v>79</v>
      </c>
      <c r="E112" s="11">
        <v>33000</v>
      </c>
      <c r="F112">
        <f t="shared" si="1"/>
        <v>109692</v>
      </c>
    </row>
    <row r="113" spans="1:6" ht="15.75" thickBot="1" x14ac:dyDescent="0.3">
      <c r="A113" s="7">
        <v>186</v>
      </c>
      <c r="B113" s="8" t="s">
        <v>355</v>
      </c>
      <c r="C113" s="12">
        <v>0.34499999999999997</v>
      </c>
      <c r="D113" s="10" t="s">
        <v>79</v>
      </c>
      <c r="E113" s="11">
        <v>33000</v>
      </c>
      <c r="F113">
        <f t="shared" si="1"/>
        <v>11385</v>
      </c>
    </row>
    <row r="114" spans="1:6" ht="15.75" thickBot="1" x14ac:dyDescent="0.3">
      <c r="A114" s="7">
        <v>187</v>
      </c>
      <c r="B114" s="8" t="s">
        <v>356</v>
      </c>
      <c r="C114" s="12">
        <v>1.2270000000000001</v>
      </c>
      <c r="D114" s="10" t="s">
        <v>79</v>
      </c>
      <c r="E114" s="11">
        <v>33000</v>
      </c>
      <c r="F114">
        <f t="shared" si="1"/>
        <v>40491</v>
      </c>
    </row>
    <row r="115" spans="1:6" ht="26.25" thickBot="1" x14ac:dyDescent="0.3">
      <c r="A115" s="7">
        <v>189</v>
      </c>
      <c r="B115" s="8" t="s">
        <v>357</v>
      </c>
      <c r="C115" s="12">
        <v>0.11600000000000001</v>
      </c>
      <c r="D115" s="10" t="s">
        <v>79</v>
      </c>
      <c r="E115" s="11">
        <v>33000</v>
      </c>
      <c r="F115">
        <f t="shared" si="1"/>
        <v>3828</v>
      </c>
    </row>
    <row r="116" spans="1:6" ht="26.25" thickBot="1" x14ac:dyDescent="0.3">
      <c r="A116" s="7">
        <v>197</v>
      </c>
      <c r="B116" s="8" t="s">
        <v>358</v>
      </c>
      <c r="C116" s="12">
        <v>4.0000000000000001E-3</v>
      </c>
      <c r="D116" s="10" t="s">
        <v>79</v>
      </c>
      <c r="E116" s="11">
        <v>33000</v>
      </c>
      <c r="F116">
        <f t="shared" ref="F116:F133" si="2">E116*C116</f>
        <v>132</v>
      </c>
    </row>
    <row r="117" spans="1:6" ht="15.75" thickBot="1" x14ac:dyDescent="0.3">
      <c r="A117" s="7">
        <v>198</v>
      </c>
      <c r="B117" s="8" t="s">
        <v>359</v>
      </c>
      <c r="C117" s="12">
        <v>3</v>
      </c>
      <c r="D117" s="10" t="s">
        <v>10</v>
      </c>
      <c r="E117" s="11">
        <v>2076.27</v>
      </c>
      <c r="F117">
        <f t="shared" si="2"/>
        <v>6228.8099999999995</v>
      </c>
    </row>
    <row r="118" spans="1:6" ht="15.75" thickBot="1" x14ac:dyDescent="0.3">
      <c r="A118" s="7">
        <v>202</v>
      </c>
      <c r="B118" s="8" t="s">
        <v>360</v>
      </c>
      <c r="C118" s="12">
        <v>5</v>
      </c>
      <c r="D118" s="10" t="s">
        <v>10</v>
      </c>
      <c r="E118" s="11">
        <v>1311.03</v>
      </c>
      <c r="F118">
        <f t="shared" si="2"/>
        <v>6555.15</v>
      </c>
    </row>
    <row r="119" spans="1:6" ht="15.75" thickBot="1" x14ac:dyDescent="0.3">
      <c r="A119" s="7">
        <v>216</v>
      </c>
      <c r="B119" s="8" t="s">
        <v>361</v>
      </c>
      <c r="C119" s="12">
        <v>49.116999999999997</v>
      </c>
      <c r="D119" s="10" t="s">
        <v>13</v>
      </c>
      <c r="E119" s="11">
        <v>140</v>
      </c>
      <c r="F119">
        <f t="shared" si="2"/>
        <v>6876.3799999999992</v>
      </c>
    </row>
    <row r="120" spans="1:6" ht="15.75" thickBot="1" x14ac:dyDescent="0.3">
      <c r="A120" s="7">
        <v>222</v>
      </c>
      <c r="B120" s="8" t="s">
        <v>362</v>
      </c>
      <c r="C120" s="12">
        <v>16</v>
      </c>
      <c r="D120" s="10" t="s">
        <v>10</v>
      </c>
      <c r="E120" s="11">
        <v>135.80000000000001</v>
      </c>
      <c r="F120">
        <f t="shared" si="2"/>
        <v>2172.8000000000002</v>
      </c>
    </row>
    <row r="121" spans="1:6" ht="15.75" thickBot="1" x14ac:dyDescent="0.3">
      <c r="A121" s="7">
        <v>223</v>
      </c>
      <c r="B121" s="8" t="s">
        <v>363</v>
      </c>
      <c r="C121" s="12">
        <v>11</v>
      </c>
      <c r="D121" s="10" t="s">
        <v>10</v>
      </c>
      <c r="E121" s="11">
        <v>364.84</v>
      </c>
      <c r="F121">
        <f t="shared" si="2"/>
        <v>4013.24</v>
      </c>
    </row>
    <row r="122" spans="1:6" ht="15.75" thickBot="1" x14ac:dyDescent="0.3">
      <c r="A122" s="7">
        <v>224</v>
      </c>
      <c r="B122" s="8" t="s">
        <v>364</v>
      </c>
      <c r="C122" s="12">
        <v>16</v>
      </c>
      <c r="D122" s="10" t="s">
        <v>10</v>
      </c>
      <c r="E122" s="11">
        <v>57.4</v>
      </c>
      <c r="F122">
        <f t="shared" si="2"/>
        <v>918.4</v>
      </c>
    </row>
    <row r="123" spans="1:6" ht="15.75" thickBot="1" x14ac:dyDescent="0.3">
      <c r="A123" s="7">
        <v>225</v>
      </c>
      <c r="B123" s="8" t="s">
        <v>365</v>
      </c>
      <c r="C123" s="12">
        <v>8</v>
      </c>
      <c r="D123" s="10" t="s">
        <v>10</v>
      </c>
      <c r="E123" s="11">
        <v>66.849999999999994</v>
      </c>
      <c r="F123">
        <f t="shared" si="2"/>
        <v>534.79999999999995</v>
      </c>
    </row>
    <row r="124" spans="1:6" ht="15.75" thickBot="1" x14ac:dyDescent="0.3">
      <c r="A124" s="7">
        <v>226</v>
      </c>
      <c r="B124" s="8" t="s">
        <v>366</v>
      </c>
      <c r="C124" s="12">
        <v>21</v>
      </c>
      <c r="D124" s="10" t="s">
        <v>10</v>
      </c>
      <c r="E124" s="11">
        <v>179.13</v>
      </c>
      <c r="F124">
        <f t="shared" si="2"/>
        <v>3761.73</v>
      </c>
    </row>
    <row r="125" spans="1:6" ht="15.75" thickBot="1" x14ac:dyDescent="0.3">
      <c r="A125" s="7">
        <v>227</v>
      </c>
      <c r="B125" s="8" t="s">
        <v>367</v>
      </c>
      <c r="C125" s="12">
        <v>18</v>
      </c>
      <c r="D125" s="10" t="s">
        <v>10</v>
      </c>
      <c r="E125" s="11">
        <v>168.49</v>
      </c>
      <c r="F125">
        <f t="shared" si="2"/>
        <v>3032.82</v>
      </c>
    </row>
    <row r="126" spans="1:6" ht="15.75" thickBot="1" x14ac:dyDescent="0.3">
      <c r="A126" s="7">
        <v>228</v>
      </c>
      <c r="B126" s="8" t="s">
        <v>368</v>
      </c>
      <c r="C126" s="12">
        <v>14</v>
      </c>
      <c r="D126" s="10" t="s">
        <v>10</v>
      </c>
      <c r="E126" s="11">
        <v>110.95</v>
      </c>
      <c r="F126">
        <f t="shared" si="2"/>
        <v>1553.3</v>
      </c>
    </row>
    <row r="127" spans="1:6" ht="26.25" thickBot="1" x14ac:dyDescent="0.3">
      <c r="A127" s="7">
        <v>235</v>
      </c>
      <c r="B127" s="8" t="s">
        <v>369</v>
      </c>
      <c r="C127" s="12">
        <v>0.185</v>
      </c>
      <c r="D127" s="10" t="s">
        <v>79</v>
      </c>
      <c r="E127" s="11">
        <v>39000</v>
      </c>
      <c r="F127">
        <f t="shared" si="2"/>
        <v>7215</v>
      </c>
    </row>
    <row r="128" spans="1:6" ht="26.25" thickBot="1" x14ac:dyDescent="0.3">
      <c r="A128" s="7">
        <v>242</v>
      </c>
      <c r="B128" s="8" t="s">
        <v>370</v>
      </c>
      <c r="C128" s="12">
        <v>10</v>
      </c>
      <c r="D128" s="10" t="s">
        <v>17</v>
      </c>
      <c r="E128" s="11">
        <v>62.93</v>
      </c>
      <c r="F128">
        <f t="shared" si="2"/>
        <v>629.29999999999995</v>
      </c>
    </row>
    <row r="129" spans="1:6" ht="26.25" thickBot="1" x14ac:dyDescent="0.3">
      <c r="A129" s="7">
        <v>243</v>
      </c>
      <c r="B129" s="8" t="s">
        <v>371</v>
      </c>
      <c r="C129" s="12">
        <v>58.16</v>
      </c>
      <c r="D129" s="10" t="s">
        <v>17</v>
      </c>
      <c r="E129" s="11">
        <v>61.67</v>
      </c>
      <c r="F129">
        <f t="shared" si="2"/>
        <v>3586.7271999999998</v>
      </c>
    </row>
    <row r="130" spans="1:6" ht="15.75" thickBot="1" x14ac:dyDescent="0.3">
      <c r="A130" s="7">
        <v>244</v>
      </c>
      <c r="B130" s="8" t="s">
        <v>372</v>
      </c>
      <c r="C130" s="12">
        <v>1</v>
      </c>
      <c r="D130" s="10" t="s">
        <v>10</v>
      </c>
      <c r="E130" s="11">
        <v>42566.51</v>
      </c>
      <c r="F130">
        <f t="shared" si="2"/>
        <v>42566.51</v>
      </c>
    </row>
    <row r="131" spans="1:6" ht="15.75" thickBot="1" x14ac:dyDescent="0.3">
      <c r="A131" s="7">
        <v>245</v>
      </c>
      <c r="B131" s="8" t="s">
        <v>373</v>
      </c>
      <c r="C131" s="12">
        <v>1</v>
      </c>
      <c r="D131" s="10" t="s">
        <v>10</v>
      </c>
      <c r="E131" s="11">
        <v>5115.32</v>
      </c>
      <c r="F131">
        <f t="shared" si="2"/>
        <v>5115.32</v>
      </c>
    </row>
    <row r="132" spans="1:6" ht="15.75" thickBot="1" x14ac:dyDescent="0.3">
      <c r="A132" s="7">
        <v>246</v>
      </c>
      <c r="B132" s="8" t="s">
        <v>374</v>
      </c>
      <c r="C132" s="12">
        <v>2</v>
      </c>
      <c r="D132" s="10" t="s">
        <v>10</v>
      </c>
      <c r="E132" s="11">
        <v>8759.52</v>
      </c>
      <c r="F132">
        <f t="shared" si="2"/>
        <v>17519.04</v>
      </c>
    </row>
    <row r="133" spans="1:6" ht="15.75" thickBot="1" x14ac:dyDescent="0.3">
      <c r="A133" s="7">
        <v>249</v>
      </c>
      <c r="B133" s="8" t="s">
        <v>375</v>
      </c>
      <c r="C133" s="12">
        <v>92.48</v>
      </c>
      <c r="D133" s="10" t="s">
        <v>106</v>
      </c>
      <c r="E133" s="11">
        <v>40</v>
      </c>
      <c r="F133">
        <f t="shared" si="2"/>
        <v>3699.2000000000003</v>
      </c>
    </row>
    <row r="134" spans="1:6" x14ac:dyDescent="0.25">
      <c r="F134">
        <f>SUM(F14:F133)</f>
        <v>2113458.1723000002</v>
      </c>
    </row>
  </sheetData>
  <autoFilter ref="A1:F134"/>
  <mergeCells count="39">
    <mergeCell ref="A22:A23"/>
    <mergeCell ref="C22:C23"/>
    <mergeCell ref="D22:D23"/>
    <mergeCell ref="A24:A25"/>
    <mergeCell ref="C24:C25"/>
    <mergeCell ref="D24:D25"/>
    <mergeCell ref="A26:A27"/>
    <mergeCell ref="C26:C27"/>
    <mergeCell ref="D26:D27"/>
    <mergeCell ref="A28:A29"/>
    <mergeCell ref="C28:C29"/>
    <mergeCell ref="D28:D29"/>
    <mergeCell ref="A56:A57"/>
    <mergeCell ref="C56:C57"/>
    <mergeCell ref="D56:D57"/>
    <mergeCell ref="A43:A44"/>
    <mergeCell ref="C43:C44"/>
    <mergeCell ref="D43:D44"/>
    <mergeCell ref="A51:A52"/>
    <mergeCell ref="C51:C52"/>
    <mergeCell ref="D51:D52"/>
    <mergeCell ref="A66:A67"/>
    <mergeCell ref="C66:C67"/>
    <mergeCell ref="D66:D67"/>
    <mergeCell ref="D77:D78"/>
    <mergeCell ref="A82:A83"/>
    <mergeCell ref="C82:C83"/>
    <mergeCell ref="D82:D83"/>
    <mergeCell ref="A68:A69"/>
    <mergeCell ref="C68:C69"/>
    <mergeCell ref="D68:D69"/>
    <mergeCell ref="A73:A74"/>
    <mergeCell ref="C73:C74"/>
    <mergeCell ref="D73:D74"/>
    <mergeCell ref="A110:A111"/>
    <mergeCell ref="C110:C111"/>
    <mergeCell ref="D110:D111"/>
    <mergeCell ref="A77:A78"/>
    <mergeCell ref="C77:C78"/>
  </mergeCells>
  <hyperlinks>
    <hyperlink ref="A5" r:id="rId1" display="mailto:Faleevmail@mail.ru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Новосибирск</vt:lpstr>
      <vt:lpstr>Новосибирск (ПК)</vt:lpstr>
      <vt:lpstr>Новосибирск (МСК)</vt:lpstr>
      <vt:lpstr>Новосибирск (оргтехника)</vt:lpstr>
      <vt:lpstr>Новосибирск (Пенза)</vt:lpstr>
      <vt:lpstr>Хабаровск</vt:lpstr>
      <vt:lpstr>Камчатка</vt:lpstr>
      <vt:lpstr>Южно-Сахалинск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2020-06-19T02:54:09Z</dcterms:modified>
</cp:coreProperties>
</file>