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C3E50CF-9EA6-4ACA-AA38-B754BFE502D3}" xr6:coauthVersionLast="47" xr6:coauthVersionMax="47" xr10:uidLastSave="{00000000-0000-0000-0000-000000000000}"/>
  <bookViews>
    <workbookView xWindow="-120" yWindow="-120" windowWidth="29040" windowHeight="15720" tabRatio="704" xr2:uid="{00000000-000D-0000-FFFF-FFFF00000000}"/>
  </bookViews>
  <sheets>
    <sheet name="Новосибирск" sheetId="1" r:id="rId1"/>
    <sheet name="Новосибирск из Хабаровск" sheetId="2" r:id="rId2"/>
    <sheet name="Новосибирск (Банковское)" sheetId="7" r:id="rId3"/>
    <sheet name="Новосибирск Электрика" sheetId="8" r:id="rId4"/>
  </sheets>
  <definedNames>
    <definedName name="_xlnm._FilterDatabase" localSheetId="0" hidden="1">Новосибирск!$A$13:$J$320</definedName>
    <definedName name="_xlnm._FilterDatabase" localSheetId="2" hidden="1">'Новосибирск (Банковское)'!$A$12:$H$249</definedName>
    <definedName name="_xlnm._FilterDatabase" localSheetId="1" hidden="1">'Новосибирск из Хабаровск'!$A$13:$I$119</definedName>
    <definedName name="_xlnm._FilterDatabase" localSheetId="3" hidden="1">'Новосибирск Электрика'!$A$12:$H$365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A301" i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283" i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F119" i="2"/>
  <c r="F118" i="2"/>
  <c r="F117" i="2"/>
  <c r="F116" i="2"/>
  <c r="F115" i="2"/>
  <c r="C114" i="2"/>
  <c r="F114" i="2" s="1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C89" i="2"/>
  <c r="F89" i="2" s="1"/>
  <c r="F88" i="2"/>
  <c r="F87" i="2"/>
  <c r="F86" i="2"/>
  <c r="F85" i="2"/>
  <c r="F84" i="2"/>
  <c r="F83" i="2"/>
  <c r="F82" i="2"/>
  <c r="C254" i="8" l="1"/>
  <c r="C179" i="8" l="1"/>
  <c r="C35" i="8"/>
  <c r="C37" i="8"/>
  <c r="C15" i="8"/>
  <c r="C23" i="8"/>
  <c r="C80" i="8"/>
  <c r="F320" i="1" l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1" i="1" l="1"/>
  <c r="F282" i="1"/>
  <c r="C65" i="2" l="1"/>
  <c r="C266" i="8" l="1"/>
  <c r="C280" i="8"/>
  <c r="C279" i="8"/>
  <c r="C223" i="8" l="1"/>
  <c r="F364" i="8" l="1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365" i="8" l="1"/>
  <c r="F277" i="1" l="1"/>
  <c r="F278" i="1"/>
  <c r="F279" i="1"/>
  <c r="F280" i="1"/>
  <c r="F276" i="1" l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32" i="1" l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 l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C98" i="1" l="1"/>
  <c r="C146" i="1" l="1"/>
  <c r="C41" i="2"/>
  <c r="C149" i="1"/>
  <c r="C214" i="7" l="1"/>
  <c r="C48" i="2" l="1"/>
  <c r="C157" i="1"/>
  <c r="D113" i="1" l="1"/>
  <c r="F167" i="1" l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 l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02" i="1" l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01" i="1"/>
  <c r="F81" i="2" l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98" i="1" l="1"/>
  <c r="F99" i="1"/>
  <c r="F100" i="1"/>
  <c r="F97" i="1"/>
  <c r="F93" i="1"/>
  <c r="F96" i="1"/>
  <c r="F95" i="1"/>
  <c r="F94" i="1" l="1"/>
  <c r="F92" i="1"/>
  <c r="C76" i="1" l="1"/>
  <c r="C85" i="1" l="1"/>
  <c r="C175" i="7" l="1"/>
  <c r="C119" i="7"/>
  <c r="F65" i="2" l="1"/>
  <c r="F64" i="2"/>
  <c r="F63" i="2"/>
  <c r="F62" i="2"/>
  <c r="F61" i="2"/>
  <c r="F60" i="2"/>
  <c r="F59" i="2"/>
  <c r="F58" i="2"/>
  <c r="F57" i="2"/>
  <c r="F56" i="2"/>
  <c r="F55" i="2"/>
  <c r="F44" i="2"/>
  <c r="F43" i="2"/>
  <c r="F42" i="2"/>
  <c r="F41" i="2"/>
  <c r="F40" i="2"/>
  <c r="F38" i="2"/>
  <c r="F37" i="2"/>
  <c r="C35" i="2"/>
  <c r="F34" i="2"/>
  <c r="F33" i="2"/>
  <c r="C24" i="2"/>
  <c r="F24" i="2" s="1"/>
  <c r="C23" i="2"/>
  <c r="F23" i="2" s="1"/>
  <c r="C22" i="2"/>
  <c r="F22" i="2" s="1"/>
  <c r="F21" i="2"/>
  <c r="F20" i="2"/>
  <c r="F19" i="2"/>
  <c r="F18" i="2"/>
  <c r="F17" i="2"/>
  <c r="F16" i="2"/>
  <c r="F15" i="2"/>
  <c r="F14" i="2"/>
  <c r="F76" i="1" l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75" i="1"/>
  <c r="F68" i="1" l="1"/>
  <c r="F69" i="1"/>
  <c r="F70" i="1"/>
  <c r="F71" i="1"/>
  <c r="F72" i="1"/>
  <c r="F73" i="1"/>
  <c r="F67" i="1"/>
  <c r="C65" i="1" l="1"/>
  <c r="F65" i="1" s="1"/>
  <c r="C64" i="1"/>
  <c r="F64" i="1" s="1"/>
  <c r="C63" i="1"/>
  <c r="F63" i="1" s="1"/>
  <c r="F62" i="1"/>
  <c r="C28" i="1" l="1"/>
  <c r="F51" i="1" l="1"/>
  <c r="F50" i="1"/>
  <c r="F49" i="1"/>
  <c r="C32" i="1" l="1"/>
  <c r="F21" i="1" l="1"/>
  <c r="F22" i="1" l="1"/>
  <c r="F23" i="1"/>
  <c r="F24" i="1"/>
  <c r="F25" i="1"/>
  <c r="F26" i="1"/>
  <c r="F27" i="1"/>
  <c r="F45" i="1" l="1"/>
  <c r="F46" i="1"/>
  <c r="F47" i="1"/>
  <c r="C38" i="1" l="1"/>
  <c r="F28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</calcChain>
</file>

<file path=xl/sharedStrings.xml><?xml version="1.0" encoding="utf-8"?>
<sst xmlns="http://schemas.openxmlformats.org/spreadsheetml/2006/main" count="2058" uniqueCount="947">
  <si>
    <t>Общество с ограниченной ответственностью «МЕГАОИЛ»</t>
  </si>
  <si>
    <t>ИНН 5406972221 ОГРН 117547602741</t>
  </si>
  <si>
    <t>Тел: +7(383) 258-38-00, 8913-769-0337</t>
  </si>
  <si>
    <t>mail: torginsk@mail.ru, Faleevmail@mail.ru</t>
  </si>
  <si>
    <t>№ п/п</t>
  </si>
  <si>
    <t>Наименование / место хранения</t>
  </si>
  <si>
    <t>Кол-во</t>
  </si>
  <si>
    <t>Ед. изм.</t>
  </si>
  <si>
    <t>Стоимость за штуку</t>
  </si>
  <si>
    <t>шт</t>
  </si>
  <si>
    <t>м2</t>
  </si>
  <si>
    <t>кг</t>
  </si>
  <si>
    <t>Рукав пожарный</t>
  </si>
  <si>
    <t>Ящик</t>
  </si>
  <si>
    <t>м</t>
  </si>
  <si>
    <t>пар</t>
  </si>
  <si>
    <t>Анкерный болт с гайкой</t>
  </si>
  <si>
    <t>Вальцовка серии «КО»</t>
  </si>
  <si>
    <t xml:space="preserve">Вальцовка серии «Р» </t>
  </si>
  <si>
    <t>Вальцовка серии «СТ»</t>
  </si>
  <si>
    <t>Водно-химическая экспресс-лаборатория котловая (ВХЭЛ)</t>
  </si>
  <si>
    <t>компл</t>
  </si>
  <si>
    <t>ЗИП к насосу марки Ш, НМШ</t>
  </si>
  <si>
    <t>Наконечник сварочный М8 Ду1,6мм L-30мм</t>
  </si>
  <si>
    <t xml:space="preserve">Наконечник сварочный М8 Ду1,6мм L-30мм </t>
  </si>
  <si>
    <t>т</t>
  </si>
  <si>
    <t>Раскатник шариковый РШМ-51</t>
  </si>
  <si>
    <t>Сменный комплект к вальцовке Р-13</t>
  </si>
  <si>
    <t>Сменный комплект к вальцовке Р-24</t>
  </si>
  <si>
    <t>Сменный комплект к вальцовке СТ-11</t>
  </si>
  <si>
    <t>Сменный резец для МТО-26-35</t>
  </si>
  <si>
    <t>Счетчик воды Ду 25</t>
  </si>
  <si>
    <t>рул</t>
  </si>
  <si>
    <t>Термометр ТЛ-2 №3 (0…+150)-1</t>
  </si>
  <si>
    <t>Щит пожарный</t>
  </si>
  <si>
    <t>Наждачная бумага (Р80 -656, Р60-482, Р50-185)</t>
  </si>
  <si>
    <t>Счетчик Меркурий 230 АМ-01 трехфазный 1тариф 220/380В 5-50</t>
  </si>
  <si>
    <t>Счетчик Меркурий 230 АМ-03 трехфазный кл0,5 Тр/5А 220/380В</t>
  </si>
  <si>
    <t>Наименование имущества</t>
  </si>
  <si>
    <t>Сервер серии ОТ</t>
  </si>
  <si>
    <t>Сервер серии ОТ-Server №SA+30339</t>
  </si>
  <si>
    <t>Счетчик воды Ду 15</t>
  </si>
  <si>
    <t>Указатель уровня жидкости 12кч11бк №4</t>
  </si>
  <si>
    <t>Сапоги резиновые размер 38 ГОСТ 12.4.072-79</t>
  </si>
  <si>
    <t>Сапоги резиновые размер 39 ГОСТ 12.4.072-79</t>
  </si>
  <si>
    <t>Вальцовка серии "КО"</t>
  </si>
  <si>
    <t>Вальцовка серии "Р"</t>
  </si>
  <si>
    <t>Термометр ТТЖ-М исп.1 П5(0+150С)-2-240/66</t>
  </si>
  <si>
    <t>Наименование</t>
  </si>
  <si>
    <t>цена</t>
  </si>
  <si>
    <t>лист</t>
  </si>
  <si>
    <t>Вольтметр В80П 250В</t>
  </si>
  <si>
    <t>Вольтметр В80П 400В</t>
  </si>
  <si>
    <t>Вычислитель Эльф-05</t>
  </si>
  <si>
    <t>Дифманометр ДМЭУ-МИ-6,3кПа-16МПа кл.точн.1 4-20мА</t>
  </si>
  <si>
    <t>Напоромер НМП-52-М2 (0-1,6 кПа)</t>
  </si>
  <si>
    <t>Прибор электроизмерительный Ц 4353 комбинированный</t>
  </si>
  <si>
    <t>Расходомер топлива DFM 500C</t>
  </si>
  <si>
    <t>Регулятор РС 29.2.32 М</t>
  </si>
  <si>
    <t>Тестер Ц-4317 М</t>
  </si>
  <si>
    <t>Тест-комплект " Сульфаты"</t>
  </si>
  <si>
    <t>Тест-комплект "Цветность"</t>
  </si>
  <si>
    <t>Дюбель 8х80 (с шипами)</t>
  </si>
  <si>
    <t>Лоток 100х50</t>
  </si>
  <si>
    <t>Лоток.Крышка замковая 100</t>
  </si>
  <si>
    <t>Итого</t>
  </si>
  <si>
    <t>Держатель со стяжкой Clip D16мм- 32мм</t>
  </si>
  <si>
    <t>Асбест хризотиловый А ГОСТ 12871-93</t>
  </si>
  <si>
    <t>Головка переходная ГП 50х70</t>
  </si>
  <si>
    <t>Головка рукавная ГР-50</t>
  </si>
  <si>
    <t>горелка ацитиленовая Г2-06А (нак.1,2,3) БАМЗ</t>
  </si>
  <si>
    <t>Наколенники брезентовые</t>
  </si>
  <si>
    <t>Паронит ПОН-Б 1,0 мм</t>
  </si>
  <si>
    <t>Паронит ПОН-Б 2,0 мм</t>
  </si>
  <si>
    <t>Паронит ПОН-Б 4,0 мм</t>
  </si>
  <si>
    <t>Хомут 2,5/3*150</t>
  </si>
  <si>
    <t>Колено фланцевое Ду 150 УФ ГОСТ 5525-88</t>
  </si>
  <si>
    <t>Сгон 15 ГОСТ 8969-75</t>
  </si>
  <si>
    <t>Аппарат XEROX WCP 4250 28.5.54</t>
  </si>
  <si>
    <t xml:space="preserve">МФУ WC5020/DN </t>
  </si>
  <si>
    <t>№</t>
  </si>
  <si>
    <t>наименование</t>
  </si>
  <si>
    <t>кол-во</t>
  </si>
  <si>
    <t>ед.изм</t>
  </si>
  <si>
    <t>итог</t>
  </si>
  <si>
    <t>Боты диэлектрические размер 44 ГОСТ 13385-78</t>
  </si>
  <si>
    <t>Боты диэлектрические размер 46 ГОСТ 13385-78</t>
  </si>
  <si>
    <t>упак</t>
  </si>
  <si>
    <t>Куртка на утепляющей прокладке размер 56-58 рост 182-188 ГОСТ 29335-92</t>
  </si>
  <si>
    <t>Куртка на утепляющей прокладке размер 60-62 рост 170-176 ГОСТ 29335-92</t>
  </si>
  <si>
    <t>Лен сантехнический</t>
  </si>
  <si>
    <t>Ремень к горелке РГМГ-1</t>
  </si>
  <si>
    <t>Ремни для горелок РМГ ф700</t>
  </si>
  <si>
    <t>меш</t>
  </si>
  <si>
    <t>Ботинки кожанные с металлическим подноском размер 40</t>
  </si>
  <si>
    <t>шт.</t>
  </si>
  <si>
    <t>Измеритель - регулятор 2-х кан 2 ТРМ1Ф-Щ2УРР</t>
  </si>
  <si>
    <t>Пробоотборник ПН трос подъемный 22 м (2*11 м с карабином)</t>
  </si>
  <si>
    <t>Изолятор нулевой шины YIS 22</t>
  </si>
  <si>
    <t>Долото 3-х шарошечное 295</t>
  </si>
  <si>
    <t>Торцевая заглушка без винта 249-116 WAGO</t>
  </si>
  <si>
    <t>МСД-200 ОВЕН</t>
  </si>
  <si>
    <t>GPRS-модем Link ST100</t>
  </si>
  <si>
    <t>Адаптер питания АП-03</t>
  </si>
  <si>
    <t>Контроллеры СИКОН С60</t>
  </si>
  <si>
    <t>Аккумулятор security force sf - 12045</t>
  </si>
  <si>
    <t>GSM-антенна Antey 906 SMA кабель 3 м</t>
  </si>
  <si>
    <t xml:space="preserve">Дюбель пластиковый </t>
  </si>
  <si>
    <t>Лента ПСУЛ  20*10х50</t>
  </si>
  <si>
    <t>Шкаф металлический</t>
  </si>
  <si>
    <t>Голосовой шлюз MP-202FXS c/h DO4964072</t>
  </si>
  <si>
    <t>Голосовой шлюз</t>
  </si>
  <si>
    <t>Сейф ЗР-1 (Атлант)</t>
  </si>
  <si>
    <t>Табло котировки валют CERB-2</t>
  </si>
  <si>
    <t>Калькулятор Citizen 14 разрядный с печатью</t>
  </si>
  <si>
    <t>Калькулятор TRICOM 14 разрядный с печатью</t>
  </si>
  <si>
    <t>Телефон Panasonic KX-UT123RUB SIP, Black (без БП)</t>
  </si>
  <si>
    <t>Универсальный детектор DoCash DVN BIG D</t>
  </si>
  <si>
    <t>Калькулятор</t>
  </si>
  <si>
    <t>Переговорное устройство DIGITAL Duplex -205Т</t>
  </si>
  <si>
    <t>Телефон Panasonik KX-TGP500B09, Black (SIP DECT)</t>
  </si>
  <si>
    <t>Пульт для табло котировки валют DOCash RT2</t>
  </si>
  <si>
    <t>Картотека А-42 (685*410*483)</t>
  </si>
  <si>
    <t>терминал для пластиковых карт</t>
  </si>
  <si>
    <t>ИБП Exegate Power Back NNB-600 Black</t>
  </si>
  <si>
    <t>Источник бесперебойного питания</t>
  </si>
  <si>
    <t>Куртка на утепляющей прокладке размер 48-50 рост 158-164 ГОСТ 29335-92</t>
  </si>
  <si>
    <t>Куртка на утепляющей прокладке размер 48-50 рост 170-176 ГОСТ 29335-92</t>
  </si>
  <si>
    <t>Куртка на утепляющей прокладке размер 52-54 рост 158-164 ГОСТ 29335-92</t>
  </si>
  <si>
    <t>Куртка на утепляющей прокладке размер 52-54 рост 170-176 ГОСТ 29335-92</t>
  </si>
  <si>
    <t>Куртка на утепляющей прокладке размер 56-58 рост 170-176 ГОСТ 29335-92</t>
  </si>
  <si>
    <t>Манометр МП-100 0-1,6 МПа Дк100 М20*1,5</t>
  </si>
  <si>
    <t>Манометр МП-4 Уф х 0-10 кгс/см2</t>
  </si>
  <si>
    <t>Паронит ПОН-Б 5,0 мм</t>
  </si>
  <si>
    <t>Рубемаст РНК-400-1,5</t>
  </si>
  <si>
    <t>Сапоги резиновые размер 40 ГОСТ 12.4.072-79</t>
  </si>
  <si>
    <t>Сапоги резиновые размер 42 ГОСТ 12.4.072-79</t>
  </si>
  <si>
    <t>Ботинки кожанные размер 43 ГОСТ 12.4.137-84</t>
  </si>
  <si>
    <t xml:space="preserve"> Наименование </t>
  </si>
  <si>
    <t>Единица измерения</t>
  </si>
  <si>
    <t>Начальная цена продажи 1 единицы (без  учета НДС), руб.</t>
  </si>
  <si>
    <t>Количество единиц</t>
  </si>
  <si>
    <t>Начальная цена продажи за общее количество единиц (без учета  НДС), руб.</t>
  </si>
  <si>
    <t xml:space="preserve"> Водосчетчик MTWI Ду25 </t>
  </si>
  <si>
    <t xml:space="preserve"> Водосчетчик WERLE MTWI Ду32 </t>
  </si>
  <si>
    <t>Расходомер"Взлет" с толщиномером (инв.№ 47001001)</t>
  </si>
  <si>
    <t xml:space="preserve">Войлок технический </t>
  </si>
  <si>
    <t xml:space="preserve">Лакоткань ЛШМ 0,10мм </t>
  </si>
  <si>
    <t>Ед.</t>
  </si>
  <si>
    <t>Мегаомметр М4100/3</t>
  </si>
  <si>
    <t>Дуга Т 215.00.002.Б</t>
  </si>
  <si>
    <t>Калач Т 215.00.003А</t>
  </si>
  <si>
    <t>Клапан 17с50пм Ду125</t>
  </si>
  <si>
    <t>Клапан запорный 15кч18п Ду20 Ру16</t>
  </si>
  <si>
    <t>Клапан запорный 15кч34п/15кч19п1 Ду32 Ру16</t>
  </si>
  <si>
    <t>Лен длиноволокнистый</t>
  </si>
  <si>
    <t>Муфта 25 ГОСТ 8966-75</t>
  </si>
  <si>
    <t>Саморезы</t>
  </si>
  <si>
    <t>Саморезы по металлу</t>
  </si>
  <si>
    <t>Термометр с оправой прямой ТТЖ 0…+200 С</t>
  </si>
  <si>
    <t>Термометр ТТЖ-М исп.1 (0..100гр.)</t>
  </si>
  <si>
    <t>Труба ребристая Т215.00.001Г-01</t>
  </si>
  <si>
    <t>Коммутатор Catalyst 2960 48 10/100+2T/Sfp Lan Base Image</t>
  </si>
  <si>
    <t>Шасси Для Blade Center</t>
  </si>
  <si>
    <t>Коммутатор Catalyst 3750 48 10/100/1000Т+4 Sfp Ipb Image</t>
  </si>
  <si>
    <t>Дисковая Полка Невыясненное</t>
  </si>
  <si>
    <t>Коммутационный Модуль Nortel Networks Layer 2/3 Copper Gbe Switch Module For Bladecenter</t>
  </si>
  <si>
    <t>Шасси Ibm Eserver Bladecenter(Tm) H Chassis With 2X2980Wpsu</t>
  </si>
  <si>
    <t>Шлюз Srx Services Gateway 220 With 8Xge Ports</t>
  </si>
  <si>
    <t xml:space="preserve">Банковское оборудование и мебель (1 685 поз.) </t>
  </si>
  <si>
    <t xml:space="preserve">Счетчик банкнот двухкарманный с функцией сортировки </t>
  </si>
  <si>
    <t>Универсальный детектор Docash</t>
  </si>
  <si>
    <t>Сейф 290328 Frs32</t>
  </si>
  <si>
    <t xml:space="preserve">Уничтожитель документов </t>
  </si>
  <si>
    <t>Детектор валют Дорс-1200</t>
  </si>
  <si>
    <t>Калькулятор Citizen Cx-126Ii</t>
  </si>
  <si>
    <t>Табло котировки валют Docash Rt-2</t>
  </si>
  <si>
    <t>Сейф 3Р-1 (Атлант)</t>
  </si>
  <si>
    <t>Детектор комбинированный Дорс 1200</t>
  </si>
  <si>
    <t>Переговорное устройство Digital Duplex 205T</t>
  </si>
  <si>
    <t>Уничтожитель документов Fellowes</t>
  </si>
  <si>
    <t>Переговорное устройство Дуплексное</t>
  </si>
  <si>
    <t>Сейф Valberg Asm-63Т</t>
  </si>
  <si>
    <t>Терминал Optimum T4220</t>
  </si>
  <si>
    <t xml:space="preserve">Пин-Пад S9 Pci-Rs422 </t>
  </si>
  <si>
    <t>Детектор Комбинированный Дорс 1200</t>
  </si>
  <si>
    <t>Уничтожитель документов Rexel</t>
  </si>
  <si>
    <t>Уничтож Для Бумаг</t>
  </si>
  <si>
    <t>Сейф "Атлант Зр1"</t>
  </si>
  <si>
    <t>Ростовая Кукла "Соболь"</t>
  </si>
  <si>
    <t>Счетчик банкнот Sbm Sb-1100</t>
  </si>
  <si>
    <t>Konftel 300, Та Для Конференц-Связи</t>
  </si>
  <si>
    <t>Телефон Panasonic Kx-Fc278</t>
  </si>
  <si>
    <t>Принтер Термотрансферный</t>
  </si>
  <si>
    <t xml:space="preserve">Модуль 1-Port Rj-48 </t>
  </si>
  <si>
    <t>Преобразователь Видеоизображения Grand Pc Vision</t>
  </si>
  <si>
    <t xml:space="preserve">Система Sprecord A4 </t>
  </si>
  <si>
    <t xml:space="preserve">Проектор Benq Mх710 </t>
  </si>
  <si>
    <t>Коммутатор Видеосигнала Matrox D2G-Dp-Mif</t>
  </si>
  <si>
    <t>Устройство Мониторинга Арс Netbotz Rack Monitor 200</t>
  </si>
  <si>
    <t>Датчик Арс A-Link( Ap9520Тн)</t>
  </si>
  <si>
    <t>Сетевая Карта Управления Ибп Арс, 10/100 (Ар9630)</t>
  </si>
  <si>
    <t>Тродат 54510/8 Стр</t>
  </si>
  <si>
    <t>Датер 6-стр.с текст.полем 68*47 мм.</t>
  </si>
  <si>
    <t>Самонаборный Датер 5485</t>
  </si>
  <si>
    <t>Самонаборный Штамп 54510/8Стр</t>
  </si>
  <si>
    <t>Стойка-Парус</t>
  </si>
  <si>
    <t>Устройство для прошива документов М-168</t>
  </si>
  <si>
    <t>Станок для подшивки документов М-168</t>
  </si>
  <si>
    <t>Брошюровочно-Переплетный Станок Yunger M168</t>
  </si>
  <si>
    <t>Устройство Для Прошивки Документов Упд-Д</t>
  </si>
  <si>
    <t>Маршрутизатор С Предустан.По 881 Router For Pci Dss-Fsi</t>
  </si>
  <si>
    <t>Ip Телефон Atcom At-530Ru</t>
  </si>
  <si>
    <t>Телефон Ip D-Link Dph-150Se/F1</t>
  </si>
  <si>
    <t>Видеокамера Samsung Hmx-H320</t>
  </si>
  <si>
    <t>Ip-Телефон Atcom At-530P</t>
  </si>
  <si>
    <t>Телефон Ip D-Link Dph-150Se/E/F1</t>
  </si>
  <si>
    <t>Телефон D-Link Dph-150Sе/E/F1 Voip</t>
  </si>
  <si>
    <t>Телефон D-Link Dph-150S/E/F1 Voip</t>
  </si>
  <si>
    <t>Ip-Телефон D-Link "Dph-150Se"</t>
  </si>
  <si>
    <t>Телефон-Ip Flying Voice</t>
  </si>
  <si>
    <t>Телефон Ip D-Link Dph-150Se</t>
  </si>
  <si>
    <t>Радиотелефон Siemens Sl 910</t>
  </si>
  <si>
    <t>Телефон Ip D-Link Dph-150S/E/F1</t>
  </si>
  <si>
    <t>Телефон Voip Dl-Dph-150Se/F</t>
  </si>
  <si>
    <t>Телефон Ip D-Link Dph-150Se/F2</t>
  </si>
  <si>
    <t>Телефон Ip D-Link Dph-150S/F2А</t>
  </si>
  <si>
    <t xml:space="preserve">Телефон Cisco Unified 7942 </t>
  </si>
  <si>
    <t>Система Sprecord A4  С Бп-1Ам, Шорох-1, Микрофон Без Ару</t>
  </si>
  <si>
    <r>
      <t xml:space="preserve">Коммутатор D-Link 24-Port 10/100Mbps  </t>
    </r>
    <r>
      <rPr>
        <sz val="11"/>
        <color rgb="FFFF0000"/>
        <rFont val="Times New Roman"/>
        <family val="1"/>
        <charset val="204"/>
      </rPr>
      <t xml:space="preserve"> 2-Port</t>
    </r>
  </si>
  <si>
    <t>Сейф Форт 99 Kl</t>
  </si>
  <si>
    <t>Сейф Гранит Iiii-99.Kl</t>
  </si>
  <si>
    <t>Терминал Verifone Vx510</t>
  </si>
  <si>
    <t>Программно-аппаратный комплекс "Соболь"</t>
  </si>
  <si>
    <t>Интернет-Камера Logitech</t>
  </si>
  <si>
    <t>Сейф Форт-1368 Kl</t>
  </si>
  <si>
    <t>Датер 6-стр. с текст.полем 68*47 мм.</t>
  </si>
  <si>
    <t xml:space="preserve">Детектор Dvm Big Ик+Уф </t>
  </si>
  <si>
    <t>Самонаборный текстовый Датер 54510/8Стр</t>
  </si>
  <si>
    <t>Диктофон Olympus Vn-8600Pc 2Gb</t>
  </si>
  <si>
    <t>Датер Самонаб. 6Стр. 5485</t>
  </si>
  <si>
    <t>Датер с самонаборным полем Tr-5485</t>
  </si>
  <si>
    <t>Датер 54510/8Стр</t>
  </si>
  <si>
    <t>Детектор Дорс-1200</t>
  </si>
  <si>
    <t>Штамп-Датер Самонаборный Текстовый 6 Стр 5485</t>
  </si>
  <si>
    <t xml:space="preserve">Веб-Камера </t>
  </si>
  <si>
    <t>Коммутатор D-Link 24-Port 10/100Mbps</t>
  </si>
  <si>
    <t>ИБП Back-Ups Be550G-Rs</t>
  </si>
  <si>
    <t>Трансивер Cisco 1000Base-T Sfp</t>
  </si>
  <si>
    <t>Телефон Ip D-Link Dph-150Se/F</t>
  </si>
  <si>
    <t xml:space="preserve">Прибор учета ГВС д.40 </t>
  </si>
  <si>
    <t xml:space="preserve">Трос сантехнический </t>
  </si>
  <si>
    <t>ИЗ ПК</t>
  </si>
  <si>
    <t>Счетчик Zenner WRN-NK фл. х/в ду-65</t>
  </si>
  <si>
    <t>Сниматель труб СМ-14</t>
  </si>
  <si>
    <t>AppXcel</t>
  </si>
  <si>
    <t>Cisco ironport c170</t>
  </si>
  <si>
    <t>Видеорегистратор AVTech KPD674ZL</t>
  </si>
  <si>
    <t>Cisco 1900 (1941) большой 2шт</t>
  </si>
  <si>
    <t>Cisco 3900 (3945) </t>
  </si>
  <si>
    <t>Cisco catalyst 3560g</t>
  </si>
  <si>
    <t>Cisco 2800 (2801)</t>
  </si>
  <si>
    <t>Cisco 3750x</t>
  </si>
  <si>
    <t>Cisco 3560 poe 48</t>
  </si>
  <si>
    <t>Cisco 2800 (2811)</t>
  </si>
  <si>
    <t>Cisco 3750 48 2шт</t>
  </si>
  <si>
    <t>Cisco 2960 Poe 58 2шт</t>
  </si>
  <si>
    <t>Cisco 1800 (1841)</t>
  </si>
  <si>
    <t>Cisco 2950 12п</t>
  </si>
  <si>
    <t>Cisco asa 5540</t>
  </si>
  <si>
    <t>Cisco 2801</t>
  </si>
  <si>
    <t>Cisco 3825</t>
  </si>
  <si>
    <t>Cisco ironport c160</t>
  </si>
  <si>
    <t>Cisco mars20</t>
  </si>
  <si>
    <t>Cisco asa 5515-x 2шт</t>
  </si>
  <si>
    <t>3com 5500g 48п</t>
  </si>
  <si>
    <t>Emc2 ds 24m2 2шт</t>
  </si>
  <si>
    <t>Nortel bayStack 350-24t swith</t>
  </si>
  <si>
    <t>Infotecs vipnet coordinator HW/KB 1000</t>
  </si>
  <si>
    <t>D-Link Des-1226G</t>
  </si>
  <si>
    <t>d-link 1824i</t>
  </si>
  <si>
    <t>d-link 1824</t>
  </si>
  <si>
    <t>d-link DGS-1210-24</t>
  </si>
  <si>
    <t>Сервер HP ML310</t>
  </si>
  <si>
    <t>Сейф</t>
  </si>
  <si>
    <t>HDD 100 GB FLASH</t>
  </si>
  <si>
    <t>Сервер Intel SR1400</t>
  </si>
  <si>
    <t>Сервер Intel SR1425</t>
  </si>
  <si>
    <t>Стример HP 1/8 Tape Autoloader Ultrium 960 LTO-3 +</t>
  </si>
  <si>
    <t>aquarius server n70 q42</t>
  </si>
  <si>
    <t>Сервер IBM Series x3250</t>
  </si>
  <si>
    <t>Сервер Intel SR1530SH</t>
  </si>
  <si>
    <t>Контроллер Системы Хранения EMC TRPE</t>
  </si>
  <si>
    <t>Dell EMC2 X1E Plus 15x73GB Сан-жесткий диск массив хранения данных X1e+ EMC</t>
  </si>
  <si>
    <t>EMC stpe 15 VNX5300 массив хранения</t>
  </si>
  <si>
    <t>Сервер sun fire v490</t>
  </si>
  <si>
    <t xml:space="preserve">Ленточный накопитель IBM 3573-L4U </t>
  </si>
  <si>
    <t>CHECKPOINT T-140</t>
  </si>
  <si>
    <t>CHECKPOINT T-120</t>
  </si>
  <si>
    <t>Коммутатор HP V1410-24-2G</t>
  </si>
  <si>
    <t>HP J9623A Коммутатор switch HP E2620-24</t>
  </si>
  <si>
    <t>KVM переключатель ATEN CS9138</t>
  </si>
  <si>
    <t>Цифровой видеорегистратор RVi-R16LB-PRO</t>
  </si>
  <si>
    <t>Digital video recorder c hdd</t>
  </si>
  <si>
    <t>Коммутатор Edge-Core ES3528m</t>
  </si>
  <si>
    <t>Сервер intel sr1475</t>
  </si>
  <si>
    <t>D-Link Des 3028P</t>
  </si>
  <si>
    <t>Cisco 2950 24п</t>
  </si>
  <si>
    <t>Cisco 2960-s 24п</t>
  </si>
  <si>
    <t>Cisco 3550 24п</t>
  </si>
  <si>
    <t>Cisco 3945 2шт</t>
  </si>
  <si>
    <t>Cisco 881 8шт</t>
  </si>
  <si>
    <t>Балансировщик нагрузки barracuda</t>
  </si>
  <si>
    <t>Счетчик банкнот magner 35s</t>
  </si>
  <si>
    <t>Ibm 6000va lcd 4u rack ups 230v</t>
  </si>
  <si>
    <t>Ibm server x3650 (26gb озу)</t>
  </si>
  <si>
    <t>Kvm switch 8 port osd</t>
  </si>
  <si>
    <t>Коммутатор d-link 1624</t>
  </si>
  <si>
    <t>Коммутатор allied telesyn at-gs 908</t>
  </si>
  <si>
    <t xml:space="preserve">Cisco 3560е </t>
  </si>
  <si>
    <t>cisco nexus 3048TP</t>
  </si>
  <si>
    <t>Опалубка металлическая диам.2000мм, Н=400</t>
  </si>
  <si>
    <t>Пакля</t>
  </si>
  <si>
    <t>Сетка рабица 50х50</t>
  </si>
  <si>
    <t>Сетка рабица 20х20</t>
  </si>
  <si>
    <t>Кессон металлический диам.2200мм, Н=1500</t>
  </si>
  <si>
    <t>фланец 500</t>
  </si>
  <si>
    <t>фланец 600</t>
  </si>
  <si>
    <t>фланец 800</t>
  </si>
  <si>
    <t>фланец 1000</t>
  </si>
  <si>
    <t>.</t>
  </si>
  <si>
    <t>Паранит толщ.5мм – (S= 1,5м2)</t>
  </si>
  <si>
    <t>Паранит толщ.5мм - (S= 1,5м2)</t>
  </si>
  <si>
    <t>Траверса монтажная</t>
  </si>
  <si>
    <t>Ковер СОДК</t>
  </si>
  <si>
    <t>Концевой выключатель БП12111</t>
  </si>
  <si>
    <t>Муфта редукционная диам.75 мм</t>
  </si>
  <si>
    <t>Манометр Ру1,6</t>
  </si>
  <si>
    <t>Хомут трубный 46-54 мм</t>
  </si>
  <si>
    <t>Хомут трубный 4 дюйма</t>
  </si>
  <si>
    <t>Опоры скользящие для труб в ППУ изоляции Ду300</t>
  </si>
  <si>
    <t>Опоры скользящие для труб в ППУ изоляции Ду200</t>
  </si>
  <si>
    <t>Опоры скользящие для труб в ППУ изоляции Ду250</t>
  </si>
  <si>
    <t>Асбошнур – 14 упаковок</t>
  </si>
  <si>
    <t>упаковка</t>
  </si>
  <si>
    <t>Уплотнение резиновое</t>
  </si>
  <si>
    <t>Домкраты гидравлические,   Б/У</t>
  </si>
  <si>
    <t xml:space="preserve">Втулка Ду110 </t>
  </si>
  <si>
    <t xml:space="preserve"> Втулка Ду 63</t>
  </si>
  <si>
    <r>
      <t> </t>
    </r>
    <r>
      <rPr>
        <b/>
        <i/>
        <sz val="11"/>
        <color rgb="FF000000"/>
        <rFont val="Times New Roman"/>
        <family val="1"/>
        <charset val="204"/>
      </rPr>
      <t>Наименование имущества</t>
    </r>
  </si>
  <si>
    <r>
      <t> </t>
    </r>
    <r>
      <rPr>
        <b/>
        <i/>
        <sz val="11"/>
        <color rgb="FF000000"/>
        <rFont val="Times New Roman"/>
        <family val="1"/>
        <charset val="204"/>
      </rPr>
      <t>Кол-во</t>
    </r>
  </si>
  <si>
    <r>
      <t> </t>
    </r>
    <r>
      <rPr>
        <b/>
        <i/>
        <sz val="11"/>
        <color rgb="FF000000"/>
        <rFont val="Times New Roman"/>
        <family val="1"/>
        <charset val="204"/>
      </rPr>
      <t>Ед. изм.</t>
    </r>
  </si>
  <si>
    <r>
      <t> </t>
    </r>
    <r>
      <rPr>
        <b/>
        <i/>
        <sz val="11"/>
        <color rgb="FF000000"/>
        <rFont val="Times New Roman"/>
        <family val="1"/>
        <charset val="204"/>
      </rPr>
      <t>Стоимость за штуку</t>
    </r>
  </si>
  <si>
    <r>
      <t> </t>
    </r>
    <r>
      <rPr>
        <b/>
        <i/>
        <sz val="11"/>
        <color rgb="FF000000"/>
        <rFont val="Times New Roman"/>
        <family val="1"/>
        <charset val="204"/>
      </rPr>
      <t>Стоимость (руб.) без НДС за штуку</t>
    </r>
  </si>
  <si>
    <t>ед.</t>
  </si>
  <si>
    <t>16-ТМЦ</t>
  </si>
  <si>
    <t>Арматура для непаяного заземления ЕАКТ 1644</t>
  </si>
  <si>
    <t>Арматура для непаяного заземления ЕАКТ 1658+ЕАКТ 1644</t>
  </si>
  <si>
    <t>Кран тормозной 100</t>
  </si>
  <si>
    <t>Кран шаровой ДУ63 КНР</t>
  </si>
  <si>
    <t>Кран шаровой ДУ90 КНР</t>
  </si>
  <si>
    <t>Кран шаровой стальной газовой Ballomax c/c Ду 100 Ру25</t>
  </si>
  <si>
    <t>Кран шаровой стальной Ду100 Ру25 с редуктором</t>
  </si>
  <si>
    <t>23-ТМЦ</t>
  </si>
  <si>
    <t>Зажим резино-металл. 120мм в комплекте Wedge 120 galv, ARW0001201018</t>
  </si>
  <si>
    <t>Колено раструб-гладкий Ду 100</t>
  </si>
  <si>
    <t>Колено раструб-гладкий конец D300</t>
  </si>
  <si>
    <t>Колпак 1-10 ГОСТ 8962-75</t>
  </si>
  <si>
    <t>Кольцо резин. Ф 100</t>
  </si>
  <si>
    <t>Кольцо резин. Ф 300</t>
  </si>
  <si>
    <t>Logitech M500 Laser Corded, USB, Black (910-001202)</t>
  </si>
  <si>
    <t>Аккумулятор SVEN SV 1272</t>
  </si>
  <si>
    <t>Бесперебойный блок питания(шт)</t>
  </si>
  <si>
    <t>Клещи обжимные НТ-568R (RJ-45,RJ-11,RJ-12,UTP)</t>
  </si>
  <si>
    <t>Коммутатор  (Switch) TP-Link TL-SF 1008D неуправляемый</t>
  </si>
  <si>
    <t>Коммутатор  D-Link DES-1016D</t>
  </si>
  <si>
    <t>Коммутатор  D-Link DES-1024D</t>
  </si>
  <si>
    <t>Коммутатор Acorp Ethernet SwitchHub 8port 10/100MBps</t>
  </si>
  <si>
    <t>Коммутатор D-Link DGS-1024D/GE</t>
  </si>
  <si>
    <t>Коммутатор HP V1905-24(JD909A)</t>
  </si>
  <si>
    <t>Концентратор- Коммутатор D-Link DES-1008D 8port UTP 10/100Mbps, Swich Palm-top,Unmanaged,Desktop</t>
  </si>
  <si>
    <t>Маршрутизатор MikroTik RouterBOARD 750 G</t>
  </si>
  <si>
    <t>Маршрутизатор MikroTik RouterBOARD 750 GL</t>
  </si>
  <si>
    <t>Накопитель Thecus NAS 2x3,5 SATAIII,Intel Atom D2700,2GB DDR3,2 LAN (Gb), USB3.0,HDMI</t>
  </si>
  <si>
    <t>Точка доступа D-LINK (3200 ар/е)</t>
  </si>
  <si>
    <t>Халат рабочий х/б (женский) размер 52-54 рост 170-176</t>
  </si>
  <si>
    <t>Кран шаровый Naval Ду15 Ру40</t>
  </si>
  <si>
    <t>Леса строительные</t>
  </si>
  <si>
    <t>Лист Б-ПН-12,0 ГОСТ 19903-74/ст3сп ТУ 14-1-5241-93</t>
  </si>
  <si>
    <t>Набивка сальниковая АП-31 6х6 мм ГОСТ 5152-84</t>
  </si>
  <si>
    <t>Очки защитные для сварщика</t>
  </si>
  <si>
    <t>Подшипник  шариковый 208 ГОСТ 8338-75</t>
  </si>
  <si>
    <t>Подшипник  шариковый 310 ГОСТ 8338-75</t>
  </si>
  <si>
    <t>Счетчик воды Ду 100</t>
  </si>
  <si>
    <t>Тахометр Testo 465</t>
  </si>
  <si>
    <t>Водонагреватель Thermex H-30</t>
  </si>
  <si>
    <t>Обогреватель масляный</t>
  </si>
  <si>
    <t>Стоимость, руб./ед. (без НДС)</t>
  </si>
  <si>
    <t>Краны шаровые полнопроходные приварные КШЦП 125.025.02 Ду125 Ру25</t>
  </si>
  <si>
    <t>Прожектор светодиодный энергосберегающий Navigator NFL-P-50-4K-WH-IP65-LED</t>
  </si>
  <si>
    <t>Смазка Литол</t>
  </si>
  <si>
    <t>Аппарат для сварки пластиковых труб Candan СМ-03</t>
  </si>
  <si>
    <t>Асбошнур ШАОН 20 мм ГОСТ 1779-83</t>
  </si>
  <si>
    <t>Весы ТВН 150кг 55х55см</t>
  </si>
  <si>
    <t>Жидкость охлаждающая Тосол</t>
  </si>
  <si>
    <t>л</t>
  </si>
  <si>
    <t>Жидкость тормозная</t>
  </si>
  <si>
    <t>Краны шаровые полнопроходные приварные КШЦП 150.025.02 Ду150 Ру25</t>
  </si>
  <si>
    <t>Краны шаровые полнопроходные фланцевые КШЦФ 125.016.02 Ду125 Ру16</t>
  </si>
  <si>
    <t>Краскораспылитель ручной</t>
  </si>
  <si>
    <t>Лабораторный комплект 2М7 с анализатором SX-300</t>
  </si>
  <si>
    <t>Мегаометр ЭСО202/2Г</t>
  </si>
  <si>
    <t>Муфта чугун прямая короткая Ду50 гост 8954-75</t>
  </si>
  <si>
    <t>набивка АП-31 12*12</t>
  </si>
  <si>
    <t>Набивка сальн АП-31 (10квадр)</t>
  </si>
  <si>
    <t>Набивка сальн АП-31 (12квадр)</t>
  </si>
  <si>
    <t>Набивка сальн АП-31 (6квадр)</t>
  </si>
  <si>
    <t>Набивка сальниковая АП-31 10х10 мм ГОСТ 5152-84</t>
  </si>
  <si>
    <t>Набивка сальниковая АП-31 12х12 мм ГОСТ 5152-84</t>
  </si>
  <si>
    <t>Набивка сальниковая АП-31 8х8 мм ГОСТ 5152-84</t>
  </si>
  <si>
    <t>Насос для перекачки жидкости</t>
  </si>
  <si>
    <t>Насос погружной ГНОМ10-10</t>
  </si>
  <si>
    <t>Насос ручной вакуумный</t>
  </si>
  <si>
    <t>Пирометр</t>
  </si>
  <si>
    <t>Расходомер-счечик электромагнитный ВСЭ-И Ду-25</t>
  </si>
  <si>
    <t>Респиратор ГОСТ 12.4.041-89</t>
  </si>
  <si>
    <t>Светильник ЛКУ 11-105-001 со стеклом</t>
  </si>
  <si>
    <t>Светильник переносной  ЛСУ-1</t>
  </si>
  <si>
    <t>Светильник РКУ ДРЛ 400Вт</t>
  </si>
  <si>
    <t>Смазка Солидол</t>
  </si>
  <si>
    <t>Термометр ТЛ-2 №2 (0…+100) 1</t>
  </si>
  <si>
    <t>Термометр электронный дистанционный ВС 89 (-40+500)</t>
  </si>
  <si>
    <t>Щит освещения ОЩВ 12, 63 А+12х25А</t>
  </si>
  <si>
    <t>Электропаяльник ЭПСН-80/220 ГОСТ 7219-83</t>
  </si>
  <si>
    <t>630005, г. Новосибирск, Фрунзе 88, оф 805</t>
  </si>
  <si>
    <t>Ботинки кожанные с металлическим подноском размер 39</t>
  </si>
  <si>
    <t>Ботинки кожанные с металлическим подноском размер 41</t>
  </si>
  <si>
    <t>Ботинки кожанные с металлическим подноском размер 42</t>
  </si>
  <si>
    <t>Ботинки кожанные с металлическим подноском размер 43</t>
  </si>
  <si>
    <t>Ботинки кожанные с металлическим подноском размер 44</t>
  </si>
  <si>
    <t>Ботинки кожанные с металлическим подноском размер 45</t>
  </si>
  <si>
    <t>Гайка М16 ГОСТ 5915-70, ГОСТ 5916-70, ГОСТ 10495-80</t>
  </si>
  <si>
    <t>Гайка М20 ГОСТ 5915-70, ГОСТ 5916-70, ГОСТ 10495-80</t>
  </si>
  <si>
    <t>Гайка М8</t>
  </si>
  <si>
    <t>Ключ разводной (12…..50) ГОСТ 7275-75</t>
  </si>
  <si>
    <t>Кран трехходовой (для манометра) 11б18бк Ду15 Ру16</t>
  </si>
  <si>
    <t>Набивка сальниковая АП-31 4х4 мм ГОСТ 5152-84</t>
  </si>
  <si>
    <t>Паронит ВАТИ ПОН 4,0 мм ГОСТ 481-80</t>
  </si>
  <si>
    <t>Фторопласт Ф-4 лист 5мм</t>
  </si>
  <si>
    <t>Халат рабочий х/б (женский) размер 48-50 рост 170-176</t>
  </si>
  <si>
    <t>Халат рабочий х/б (женский) размер 56-58 рост 170-176</t>
  </si>
  <si>
    <t>Халат рабочий х/б (женский) размер 56-58 рост 182-188</t>
  </si>
  <si>
    <t>Курск Карла Маркса 71/30а</t>
  </si>
  <si>
    <t>Болт М18 ГОСТ 7798-70</t>
  </si>
  <si>
    <t>Болт М20 ГОСТ 24379.1-80</t>
  </si>
  <si>
    <t>Весы лабораторные  ГОСТ 24104-2001</t>
  </si>
  <si>
    <t>Гайка М18 ГОСТ 5927-70, ГОСТ 9064-75</t>
  </si>
  <si>
    <t>Коммутатор D-Link DES-1024D</t>
  </si>
  <si>
    <t>Муфта 15 ГОСТ 8966-75</t>
  </si>
  <si>
    <t>Муфта 20 ГОСТ 8966-75</t>
  </si>
  <si>
    <t>Муфта 32 ГОСТ 8966-75</t>
  </si>
  <si>
    <t>Муфта 40 ГОСТ 8966-75</t>
  </si>
  <si>
    <t>Муфта 50 ГОСТ 8966-75</t>
  </si>
  <si>
    <t>Сгон 50 ГОСТ 3262-76</t>
  </si>
  <si>
    <t>Стеклопластик ТУ 6-48-87-92</t>
  </si>
  <si>
    <t>универсальный комплект направляющий для корпуса  Procase &lt;SU-26&gt;</t>
  </si>
  <si>
    <t>дополнительная батарея для Smar Winner 1500 Ippon Smar Winner 1500 BP</t>
  </si>
  <si>
    <t>Коммутатор HP V1910-48G (JE009A)</t>
  </si>
  <si>
    <t>Смазка Циатим -221</t>
  </si>
  <si>
    <t>Болт М6 оцинкованный</t>
  </si>
  <si>
    <t>Болт М8 оцинкованный</t>
  </si>
  <si>
    <t>Вазелин технический</t>
  </si>
  <si>
    <t>Весы электронные</t>
  </si>
  <si>
    <t>Гайка М6 оцинкованная</t>
  </si>
  <si>
    <t>Гильза ГА</t>
  </si>
  <si>
    <t>Датчик-реле давления DUNGS LGW 1,5 A2</t>
  </si>
  <si>
    <t>Дюбель</t>
  </si>
  <si>
    <t>Кабель-канал 20х10</t>
  </si>
  <si>
    <t>Кабель-канал 60х40</t>
  </si>
  <si>
    <t>Кабель-канал ЭЛЕКОР 15х10</t>
  </si>
  <si>
    <t>Каска защитная ГОСТ Р 12.4.207-99</t>
  </si>
  <si>
    <t>клапан обратный 19ч21бр ДУ100 Ру16</t>
  </si>
  <si>
    <t>клапан обратный 19ч21бр ДУ50 Ру16</t>
  </si>
  <si>
    <t>Клапан обратный сталь СВ5440 ДУ40 Ру16 1/створ межфл Tecofi</t>
  </si>
  <si>
    <t xml:space="preserve">Клещи токоизмерительные Mastech М 266 F </t>
  </si>
  <si>
    <t>Колба Кн-2- ГОСТ 25336-82</t>
  </si>
  <si>
    <t>Колба мерная 1-100-2</t>
  </si>
  <si>
    <t>Коммутатор D-Link DES-1016А</t>
  </si>
  <si>
    <t>Крепеж-клипса</t>
  </si>
  <si>
    <t>Лен трепанный ГОСТ 10330-76</t>
  </si>
  <si>
    <t>Наконечник JG-25 медный луженный кабельный ИЭК UNP40-025-07-08</t>
  </si>
  <si>
    <t>Наконечник кабельный медный луженный JG-16</t>
  </si>
  <si>
    <t>Наконечник медн. JG-35 луж. ИЭК</t>
  </si>
  <si>
    <t>Очки защитные ГОСТ 12.4.013-97</t>
  </si>
  <si>
    <t>Перчатки диэлектрические ГОСТ 12.4.183-91</t>
  </si>
  <si>
    <t>Прокладка паронитовая Ду32 Ру10-40</t>
  </si>
  <si>
    <t xml:space="preserve">Прокладка паронитовая Ду32 Ру10-40 </t>
  </si>
  <si>
    <t>Рама стальная размыкаемая для трубогиба ГТ-4 Б/У</t>
  </si>
  <si>
    <t>Рамка указателя уровня 12кч11бр №2</t>
  </si>
  <si>
    <t>Резьба ДУ-32</t>
  </si>
  <si>
    <t>Сварочный аппарат инверторный САИ 250 65/6</t>
  </si>
  <si>
    <t>Сгон 32 ГОСТ 3262-75</t>
  </si>
  <si>
    <t xml:space="preserve">Термометр ТТЖ-М 240/100,0+160 исп.5ПЗ </t>
  </si>
  <si>
    <t>Хомут нейлоновый</t>
  </si>
  <si>
    <t>Шайба М(4-48)</t>
  </si>
  <si>
    <t>Шайба М14</t>
  </si>
  <si>
    <t>Болт М10 оцинкованный</t>
  </si>
  <si>
    <t>Нивелир</t>
  </si>
  <si>
    <t>Радиомост.Cisco Aironet 1310 Outdoor AP/BR w/RP-TNC</t>
  </si>
  <si>
    <t>компл.</t>
  </si>
  <si>
    <t xml:space="preserve">Кран трехходовой (для манометра) 11б38бк (11б18бк) Ду15 Ру10-63 (5 шт.); </t>
  </si>
  <si>
    <t xml:space="preserve">Установка пневмогидравлическая Крот-17; </t>
  </si>
  <si>
    <t xml:space="preserve">Устройство для чистки котлов СТОК; </t>
  </si>
  <si>
    <t xml:space="preserve">беспроводный интернет-роутер 36259А D-Link DIR-615; </t>
  </si>
  <si>
    <t xml:space="preserve">Источник бесперебойного питания UPS IPPON Back Power Pro (2 шт.); </t>
  </si>
  <si>
    <t xml:space="preserve">Насос циркуляционный UPS 80-120 F; </t>
  </si>
  <si>
    <t xml:space="preserve">Бобышка БП1 д/термометра L=55 М27х2 Гидрозатвор (2 шт.); </t>
  </si>
  <si>
    <t>Кран трехходовой (для манометра) 11б38бк (11б18бк) Ду15 Ру10-63;</t>
  </si>
  <si>
    <t xml:space="preserve">Манометр ТМ-510Р (100 мм) (0-6кг) 20х1,5 (3 шт.); </t>
  </si>
  <si>
    <t xml:space="preserve">Преобразователь накипи электромагнитный АкваЩит-Pro Ду 100; </t>
  </si>
  <si>
    <t xml:space="preserve">Сгон 50 ГОСТ 8969-75; </t>
  </si>
  <si>
    <t xml:space="preserve">Сгон 50 ГОСТ 8969-75 (19 шт.); </t>
  </si>
  <si>
    <t xml:space="preserve">Сигнализатор СТГ1-1-1; </t>
  </si>
  <si>
    <t>кг.</t>
  </si>
  <si>
    <t xml:space="preserve">Резьба ДУ-50 (6 шт.); </t>
  </si>
  <si>
    <t>Сгон 32 ГОСТ 8969-75 (3 шт.);</t>
  </si>
  <si>
    <t xml:space="preserve">Смазка графитная (3,3 кг.); </t>
  </si>
  <si>
    <t xml:space="preserve">Термометр спиртовой ТТЖ-М 0…150 L=103мм (4 шт.); </t>
  </si>
  <si>
    <t xml:space="preserve">Термометр технич. жидк. ТТЖ-М исп 1П 4(0+150С)-1-240/66 (2 шт.); </t>
  </si>
  <si>
    <t>Энергосберегающие лампы в количестве 6 672 шт.:</t>
  </si>
  <si>
    <t>LED-A60-standard 15W 160-260V 1350m 4000К Е27 светодиод, лампа ASD</t>
  </si>
  <si>
    <t>LED-A60-standard 15W 230V 13501m 3000К Е27 светодиод, лампа ASD</t>
  </si>
  <si>
    <t>LED-лампа 18вт 220В G13 4000К 1200ммТ8</t>
  </si>
  <si>
    <t>Лампа Ecola 5U 105W 220V Е40 4100</t>
  </si>
  <si>
    <t>Лампа FL-LED Т8 1200 20W4000KG13</t>
  </si>
  <si>
    <t>Лампа FL-LED Т8 600 10W 4000KG13</t>
  </si>
  <si>
    <t>Лампа FL-LED Т8 600 10W 6400KG13</t>
  </si>
  <si>
    <t>Лампа кгм 50Вт 12в. GU 5.3 Navigator</t>
  </si>
  <si>
    <t>Лампа КЛЛ PL-C 18/840 2р G24d-2 Philips</t>
  </si>
  <si>
    <t>Лампа Космос HWLED 40W 220V Е27 6500К переходник в компл. Е40</t>
  </si>
  <si>
    <t>Лампа Космос JCDR 7W 220V GU5.3 4500К</t>
  </si>
  <si>
    <t>Лампа Космос LED А60 9Вт Е27 230В 4500К</t>
  </si>
  <si>
    <t>Лампа Космос LED Т8 I8W220VG13 4000КGLASS 1200мм</t>
  </si>
  <si>
    <t>Лампа Космос R63 10W 220V Е27 4500К</t>
  </si>
  <si>
    <t>Лампа Космос R63 10W Е27 4500К</t>
  </si>
  <si>
    <t>Лампа Космос Т8 9W 220VG13 4000К</t>
  </si>
  <si>
    <t>Лампа Космос КЛЛ SPC 11 Вт Е27 4000К трубка Т2</t>
  </si>
  <si>
    <t>Лампа светодиодная КОСМОС А60 5W Е27 4500К</t>
  </si>
  <si>
    <t>Лампа ЭКОНОМКА LED 40W Е27 6500К 3650 Лм с переходником</t>
  </si>
  <si>
    <t>Лампа ЭКОНОМКА А60 14ВтЕ27 230V3000K 1400лм</t>
  </si>
  <si>
    <t>Лампа ЭКОНОМКА КЛЛ SPC 13W-E14 2700К трубка ТЗ</t>
  </si>
  <si>
    <t>Лампа ЭКОНОМКА КЛЛ SPC 13W-E14 4000К трубка ТЗ</t>
  </si>
  <si>
    <t>Лампа ЭКОНОМКА КЛЛ SPC 9W-E14 4000К трубка Т2</t>
  </si>
  <si>
    <t>Лампа ЭКОНОМКА КЛЛ S PC 9W-E14 6400К трубка Т2</t>
  </si>
  <si>
    <t>Лампа ЭКОНОМКА КЛЛ SPC 20W 2700К трубка ТЗ</t>
  </si>
  <si>
    <t>Лампа энергосб. СОМРАКТ 5Y3U15E27</t>
  </si>
  <si>
    <t>Лампа энергосб. UNIVersal UCLL S-11- 842-Е14</t>
  </si>
  <si>
    <t>Лампа энергосб. 13 W/827/E27 FS-T2-M Camelion LH CLASSIC</t>
  </si>
  <si>
    <t>Лампа Энергосб. 3U/24W/E27/42 00К750</t>
  </si>
  <si>
    <t>Лампа Энергосб .4U/45W/E27/42 00К750</t>
  </si>
  <si>
    <t>Лампа энергосб.9W/827/E14 FS- Т2-М Camelion LH CLASSIC</t>
  </si>
  <si>
    <t>Лампа энергосб. Т2 Full-spiral 13W/E27/4200K</t>
  </si>
  <si>
    <t>Лампа энергосб. Т2 Full- spiral 15W/E14/4200K7100</t>
  </si>
  <si>
    <t>Лампа энергосб. WOLTA 10S6U15E27</t>
  </si>
  <si>
    <t>Лампа энергосб. WOLTA 10SC11E14</t>
  </si>
  <si>
    <t>Лампа энергосб. WOLTA 10SFSP15E14</t>
  </si>
  <si>
    <t>Лампа энергосб. WOLTA I0W3U15E14</t>
  </si>
  <si>
    <t>Лампа энергосб. WOLTA 10W4U45E27</t>
  </si>
  <si>
    <t>Лампа энергосб. WOLTA 10W4U65E40</t>
  </si>
  <si>
    <t>Лампа энергосб.WOLTA 10WC9E14</t>
  </si>
  <si>
    <t>Лампа энергосб.WOLTA 10WFSP120E40</t>
  </si>
  <si>
    <t>Лампа энергосб. WOLTA 10WPL11G23</t>
  </si>
  <si>
    <t>Лампа энергосб. WOLTA 10Y3U15E14</t>
  </si>
  <si>
    <t>Лампа энергосб.WOLTA 10Y3U26E27</t>
  </si>
  <si>
    <t>Лампа энергосб.WOLTA 10YFSP20E27</t>
  </si>
  <si>
    <t>Лампа энергосб.WOLTA 10YFSP23E27</t>
  </si>
  <si>
    <t>Лампа энергосб.WOLTA 8W4U105E40</t>
  </si>
  <si>
    <t>Светодиодная лампа ЛМС-29-1</t>
  </si>
  <si>
    <t>Светодиодная лампа ЛМС-88 E27/LMS-88 E27NW</t>
  </si>
  <si>
    <t>Устройство светодиодное УПС-1А-Б</t>
  </si>
  <si>
    <t>Устройство светодиодное УПС-1А-К</t>
  </si>
  <si>
    <t>Устройство светодиодное УПС-1А-Л</t>
  </si>
  <si>
    <t>Фонарь Космос 7007 7суперярких LED элементов, 2 режима работы, евровилка, 500Мач</t>
  </si>
  <si>
    <t>Эл. лампа СЕ IL 45/827 Е27, КЛЛ со встроенным ЭПРА КОМТЕХ</t>
  </si>
  <si>
    <t>Эл. лампа F 15W/54 -765 G13 Silvania</t>
  </si>
  <si>
    <t>Эл. лампа F 8W/54-765 G5 Silvania</t>
  </si>
  <si>
    <t>Эл.л.люм.комп. DULUX D/E 18W/840 G24q-2</t>
  </si>
  <si>
    <t>Эл. л.люм. комп. DULUX STAR 23W/840E27</t>
  </si>
  <si>
    <t>Эл. лампа CLASSIC Р CL 40W Е271 OSRAM</t>
  </si>
  <si>
    <t>Эл. лампа FS-25Wmin/2700/E27</t>
  </si>
  <si>
    <t>Эл.лампа "Импульс света" CLI-2U-11-2700- Е27</t>
  </si>
  <si>
    <t>Эл.лампа "Импульс света" CLI-2U-15-4000-Е27</t>
  </si>
  <si>
    <t>Эл.лампа "Импульс света" CLI-3U-15-4200-Е27</t>
  </si>
  <si>
    <t>Эл.лампа "Импульс света" CLI-3U-20-2700-Е27</t>
  </si>
  <si>
    <t>Эл.лампа "Импульс света" CLI-3U-20-6400- Е27</t>
  </si>
  <si>
    <t>Эл.лампа "Импульс света" CLI-3U-25-2700-Е27</t>
  </si>
  <si>
    <t>Эл.лампа "Импульс света" CLI-4U-20-2700-Е27</t>
  </si>
  <si>
    <t>Эл.лампа "Импульс света" CLI-4U-30-2700-Е27</t>
  </si>
  <si>
    <t>Эл.лампа "Импульс света" CLI-FS 10-20-4200-Е27</t>
  </si>
  <si>
    <t>Эл.лампа "Импульс света" CLI-FS10-25-2700-Е27</t>
  </si>
  <si>
    <t>Эл.лампа "Импульс света" CLI-FS 10-25-6400-Е27</t>
  </si>
  <si>
    <t>Эл.лампа "Импульс света" CLI-FS 10-30-2700-Е27</t>
  </si>
  <si>
    <t>Эл.лампа "Импульс света" FS10-105-4000/4500 Е40</t>
  </si>
  <si>
    <t>Эл.лампа 3U 15W230V Е27 4200</t>
  </si>
  <si>
    <t>Эл.лампа 3U 20W 230V Е27 4200</t>
  </si>
  <si>
    <t>Эл.лампа 3U 25W230V Е27 4200</t>
  </si>
  <si>
    <t>Эл.лампа 4U 85W230V Е27 4200</t>
  </si>
  <si>
    <t>Эл.лампа 60R80/E27 60WGE</t>
  </si>
  <si>
    <t>Эл.лампа 75R80/E27 75WGE</t>
  </si>
  <si>
    <t>Эл.лампа СЕ IL MINI 15W/840 Е27 4000К Comtech</t>
  </si>
  <si>
    <t>Эл.лампа СЕ R63 11/840 Е27 с ЭПРА</t>
  </si>
  <si>
    <t>Эл.лампа СЕ ST 30/840 Е27 с ЭПРА, КОМТЕХ</t>
  </si>
  <si>
    <t>Эл.лампа CONCENTRA R50 25WE14 OSRAM</t>
  </si>
  <si>
    <t>Эл.лампа CONCENTRA R50 40WE14 OSRAM</t>
  </si>
  <si>
    <t>Эл.лампа ECO HALOLINE 400W 230V R.7S Osram</t>
  </si>
  <si>
    <t>Эл.лампа Favor 230-40 Е14 R50</t>
  </si>
  <si>
    <t>Эл.лампа Favor 230-60 R63</t>
  </si>
  <si>
    <t>Эл.лампа FL 18W/635</t>
  </si>
  <si>
    <t>Эл. лампа FL 18W/765</t>
  </si>
  <si>
    <t>Эл.лампа FL 20W/635</t>
  </si>
  <si>
    <t>Эл.лампа FL 20W/765</t>
  </si>
  <si>
    <t>Эл.лампа FL 36W/635</t>
  </si>
  <si>
    <t>Эл.лампа FL 36W/640</t>
  </si>
  <si>
    <t>Эл.лампа FL 36W/765 -</t>
  </si>
  <si>
    <t>Эл.лампа FL 40W-32/635</t>
  </si>
  <si>
    <t>Эл.лампа FL 40W-32/76?</t>
  </si>
  <si>
    <t>Эл.лампа FL 80W-32/765</t>
  </si>
  <si>
    <t>Эл.лампа L 18W/640 OSRAM</t>
  </si>
  <si>
    <t>Эл.лампа L 36W/640 OSRAM</t>
  </si>
  <si>
    <t>Эл.лампа L 36W/765 OSRAM</t>
  </si>
  <si>
    <t>Эл.лампа L 58W/640 OSRAM</t>
  </si>
  <si>
    <t>Эл.лампа L 58W/765 OSRAM</t>
  </si>
  <si>
    <t>Эл.лампа LUMILUP SP/20W/E27/2700</t>
  </si>
  <si>
    <t>Эл.лампа LUMI UL 3U/20W/E27/2700</t>
  </si>
  <si>
    <t>Эл.лампа MASTER TL-D Super 80 36W/830 G13 Philips</t>
  </si>
  <si>
    <t>Эл.лампа MASTER TL-D Super 80 58W/840 Philips</t>
  </si>
  <si>
    <t>Эл.лампа Navigator MR11 50WGU5.3 230V 2000h</t>
  </si>
  <si>
    <t>Эл.лампа Navigator J У8 100W R7s 230V 2000h</t>
  </si>
  <si>
    <t>Эл.лампа Navigator JCDR 35W G5.3 230V 2000h</t>
  </si>
  <si>
    <t>Эл.лампа Navigator NCL 3U-11-827 E14</t>
  </si>
  <si>
    <t>Эл.лампа Navigator NCL 4U 25/840 E27</t>
  </si>
  <si>
    <t>Эл. лампа Navigator NCL 6-3U-20-827-E27</t>
  </si>
  <si>
    <t>Эл.лампа Navigator NCL 6-SH-13-840 E27</t>
  </si>
  <si>
    <t>Эл.лампа Navigator NCL 6-SH-20-827 E27</t>
  </si>
  <si>
    <t>Эл. лампа Navigator NCL SF-10-09-840 Е14</t>
  </si>
  <si>
    <t>Эл.лампа Navigator NCL SF-10-15-860 Е14</t>
  </si>
  <si>
    <t>Эл. лампа Navigator NCL SH-10-28-827 E27</t>
  </si>
  <si>
    <t>Эл.лампа Navigator NCL- 8-3U-15-840 E27/PACK</t>
  </si>
  <si>
    <t>Эл.лампа Navigator NCLP- 3U -15W/840 E27</t>
  </si>
  <si>
    <t>Эл.лампа Navigator NCLP- 3U -20W/840 Е27</t>
  </si>
  <si>
    <t>Эл. лампа Navigator NCLP- SF -15W 827 E27</t>
  </si>
  <si>
    <t>Эл. лампа Navigator NCLP- SF -20W 827 E27</t>
  </si>
  <si>
    <t>Эл. лампа Navigator NCLP- SF -25-860-E27</t>
  </si>
  <si>
    <t>Эл. лампа Navigator NCLP- SF -25-865-E27</t>
  </si>
  <si>
    <t>Эл. лампа Navigator NCLP- SH -15W 827 E27</t>
  </si>
  <si>
    <t>Эл. лампа Navigator N1 R39-30-230 E14</t>
  </si>
  <si>
    <t>Эл.лампа Navigator NLL-G45-1-230-B-E27</t>
  </si>
  <si>
    <t>Эл. лампа Navigator NLL-G45-1-230-G-E27</t>
  </si>
  <si>
    <t>Эл.лампа Navigator NLL-G45-1-230-R-E27</t>
  </si>
  <si>
    <t>Эл.лампа Navigator NLL-G45-1-230-Y-E27</t>
  </si>
  <si>
    <t>Эл.лампа Navigator NLL-P-C37-5-230-4KE14FR</t>
  </si>
  <si>
    <t>Эл. лампа Navigator NSL 6 SH-20-840-E27</t>
  </si>
  <si>
    <t>Эл.лампа Navigator NSL 8 SH-20-840-E27</t>
  </si>
  <si>
    <t>Эл.лампа Navigator NTL-Т4-30-860 G5</t>
  </si>
  <si>
    <t>Эл. лампа Navigator NH-А55-52-230-Е27</t>
  </si>
  <si>
    <t>Эл. лампа Navigator NH-А55-73-230-Е27</t>
  </si>
  <si>
    <t>Эл.лампа PHILIPS ML 500W Е40</t>
  </si>
  <si>
    <t>Эл.лампа Philips Р45 40WE27CL</t>
  </si>
  <si>
    <t>Эл.лампа R+C LUX D16- SP-45W-E27-2700</t>
  </si>
  <si>
    <t>Эл. лампа TL-D 18W/33-640 Philips</t>
  </si>
  <si>
    <t>Эл.лампа TL-D 18W/54-765 Philips</t>
  </si>
  <si>
    <t>Эл.лампа TL-D 36W/33-640 Philips</t>
  </si>
  <si>
    <t>Эл.лампа TL-D 58W/33-640 Philips</t>
  </si>
  <si>
    <t>Эл.лампа TL-D 58W/54-765 Philips</t>
  </si>
  <si>
    <t>Эл.лампа TL-D Super 8018W/840 G13 Philips</t>
  </si>
  <si>
    <t>Эл.лампа TU 0,85 A 5.2VP13.5S 25Н Tungsram GE</t>
  </si>
  <si>
    <t>Эл.лампа Tube Т8 18WG13 4500К Myled</t>
  </si>
  <si>
    <t>Эл.лампа КЛЛ 8U-200W КЕ40</t>
  </si>
  <si>
    <t>Эл.лампа КЛЛ NE FS-mini Т2 20W/833 Е14</t>
  </si>
  <si>
    <t>Эл.лампа КЛЛ NE FS-mini Т2 20W/833 Е27</t>
  </si>
  <si>
    <t>Эл.лампа КЛЛ NE FS-mini Т2 20W/845 Е14</t>
  </si>
  <si>
    <t>Эл.лампа КЛЛ NE FS-minislim Т2 9W/833 Е27</t>
  </si>
  <si>
    <t>Эл.лампа КЛЛ NE FS-minislim Т2 9W/845 Е14</t>
  </si>
  <si>
    <t>Эл.лампа КЛЛ NE N W13W/845G23</t>
  </si>
  <si>
    <t>Эл. лампа КЛЛ NEP S 30W/827 Е27</t>
  </si>
  <si>
    <t>Эл.лампа КЛЛ-ЗУ-ЗО-827-Е27 КОМТЕХ</t>
  </si>
  <si>
    <t>Эл.лампа КЛЛ-Г55-15-827-Е27 КОМТЕХ</t>
  </si>
  <si>
    <t>Эл.лампа ЛБ 40-2</t>
  </si>
  <si>
    <t>Эл.лампа ЛБК 22</t>
  </si>
  <si>
    <t>Эл.лампа ЛД 40-2</t>
  </si>
  <si>
    <t>Эл.лампа люм. комп 13Вт Е27 4200К (FOT, ESL 3U7)</t>
  </si>
  <si>
    <t>Эл.лампа люм. комп.15ВтЕ27 2700К (CSR,YPZL15 – Ф7-D42 Е27,43х104мм,витая)</t>
  </si>
  <si>
    <t>Эл.лампа 5ВтЕ27 2700К (Nvq,94046,NCL- SH10,витая) ЭЛ_4А</t>
  </si>
  <si>
    <t>Эл.лампа люм. комп.85ВтЕ27 4200К (JW,PESL-4U 85W/840 Е27,88х310 8000ч)</t>
  </si>
  <si>
    <t>Эл.лампа ОНЛАЙТ 71 655 OLL-MR16-7-230-3K GU5.3</t>
  </si>
  <si>
    <t>Эл.лампа ОНЛАЙТ 71 655 OLL-A65-12-230-4K Е27</t>
  </si>
  <si>
    <t>Эл.лампа Т2 SPC 15W Е27 4000</t>
  </si>
  <si>
    <t>Эл.лампа Т2 SPC 15W Е27 4200</t>
  </si>
  <si>
    <t>Эл.лампа Т2 SPC 20W Е27 4000 127V</t>
  </si>
  <si>
    <t>Эл.лампа Т2 SPC 25W Е27 4000</t>
  </si>
  <si>
    <t>Эл.лампа Т2 SPC 25W Е27 4000 127V</t>
  </si>
  <si>
    <t>Эл.лампа Т4 SPC 45W Е27 4200</t>
  </si>
  <si>
    <t>Эл.лампа Т5 SP 105W Е40 4000</t>
  </si>
  <si>
    <t>Эл.лампа Т5 SP 65W Е40 4000</t>
  </si>
  <si>
    <t>Эл.лампа Тб SP 120W Е40 4000</t>
  </si>
  <si>
    <t>Энергосбер.лампа Gauss 4U 18W 4200К Е27</t>
  </si>
  <si>
    <t>Светильники и комплектующие в количестве 17 458 шт.</t>
  </si>
  <si>
    <t>Аккумуляторная батарея к ФОС-3</t>
  </si>
  <si>
    <t>Блистер д/галогенных ламп</t>
  </si>
  <si>
    <t>Горелка (лампа) HL117 500W R7s FOTON</t>
  </si>
  <si>
    <t>Горелка (лампа) HL189 1000W R7s FOTON</t>
  </si>
  <si>
    <t>Горелка для лампы 1000</t>
  </si>
  <si>
    <t>Индикатор КИПД 51В-2К-Т-1</t>
  </si>
  <si>
    <t>Патрон Е27 подвесн. керамич.</t>
  </si>
  <si>
    <t>Переноска РВО 6 м36/42 В</t>
  </si>
  <si>
    <t>ПЖЗ 24-1000</t>
  </si>
  <si>
    <t>Прожектор ИО 02-1500</t>
  </si>
  <si>
    <t>Прожектор ИО 04-1000</t>
  </si>
  <si>
    <t>Прожектор ИО 04-500</t>
  </si>
  <si>
    <t>Прожектор ПЗМ 35</t>
  </si>
  <si>
    <t>Прожектор светодиодный ПРС-35М</t>
  </si>
  <si>
    <t>Розетка 1-м СП Этюд IP44 с/з з/ш крем.PK16-044к</t>
  </si>
  <si>
    <t>Светильник Дельта 1У черный кронштейн 11 w</t>
  </si>
  <si>
    <t>Светильник ЖКУ 10-250 025 У Г</t>
  </si>
  <si>
    <t>Светильник ЖКУ 35-400-003 ШО ПЛ/С</t>
  </si>
  <si>
    <t>Светильник ЛО-80</t>
  </si>
  <si>
    <t>Светильник ЛПО 01-18-001 нек.</t>
  </si>
  <si>
    <t>Светильник ЛПО 01-2x18-002 нек.</t>
  </si>
  <si>
    <t>Светильник ЛПО 01-36-001 нек.</t>
  </si>
  <si>
    <t>Светильник ЛПО 01-36-002 нек.</t>
  </si>
  <si>
    <t>Светильник ЛПО 46-2x18-604 Luxe</t>
  </si>
  <si>
    <t>Светильник ЛПО 46-2x36-604 Luxe.</t>
  </si>
  <si>
    <t>Светильник ЛПО 46-2x36-713</t>
  </si>
  <si>
    <t>Светильник ЛПО 46-58-702</t>
  </si>
  <si>
    <t>Светильник ЛСП 01-36-011</t>
  </si>
  <si>
    <t>Светильник НБП 02-100-001</t>
  </si>
  <si>
    <t>Светильник НБП 02-60-004 белый</t>
  </si>
  <si>
    <t>Светильник НБП 02-60-004 черный</t>
  </si>
  <si>
    <t>Светильник НБП 02-60-030 УЗ (ПСХ-60)</t>
  </si>
  <si>
    <t>Светильник НПО 22-100-220</t>
  </si>
  <si>
    <t>Светильник НПО 22-2x60-210</t>
  </si>
  <si>
    <t>Светильник НПО 22-60</t>
  </si>
  <si>
    <t>Светильник НПП 03-100-001</t>
  </si>
  <si>
    <t>Светильник НПП 03-100-005,04 УЗ</t>
  </si>
  <si>
    <t>Светильник НСП 01-500-002</t>
  </si>
  <si>
    <t>Светильник НСП 03-60-001"Бочонок"</t>
  </si>
  <si>
    <t>Светильник НСП 09-200-001</t>
  </si>
  <si>
    <t>Светильник НСП 11-100-434</t>
  </si>
  <si>
    <t>Светильник НСП 11-200-434</t>
  </si>
  <si>
    <t>Светильник НСП 17-500-200</t>
  </si>
  <si>
    <t>Светильник НСП 20-500-001</t>
  </si>
  <si>
    <t>Светильник НСП 41-200-003</t>
  </si>
  <si>
    <t>Светильник НСР 01-100/200-003</t>
  </si>
  <si>
    <t>Светильник НСР 02-200</t>
  </si>
  <si>
    <t>Светильник ПСХ/НПП 17-75-001</t>
  </si>
  <si>
    <t>Светильник РКУ 02-250-003 Косинусная с/с</t>
  </si>
  <si>
    <t>Светильник РКУ 06-250-001</t>
  </si>
  <si>
    <t>Светильник РКУ 28-250-002 б/с</t>
  </si>
  <si>
    <t>Светильник РКУ 28-400-002</t>
  </si>
  <si>
    <t>Светильник РСП 01-1000-201</t>
  </si>
  <si>
    <t>Светильник РСП 01-700-201</t>
  </si>
  <si>
    <t>Светильник РСП 05-1000-201</t>
  </si>
  <si>
    <t>Светильник РСП 05-250-201 без ПР А</t>
  </si>
  <si>
    <t>Светильник РСП 05-700-001 б/а</t>
  </si>
  <si>
    <t>Светильник светод.ССУ-80 угол 120* матрица 2*40Вт</t>
  </si>
  <si>
    <t>Светильник УСС-70/100</t>
  </si>
  <si>
    <t>Стартер 80 С-220-2</t>
  </si>
  <si>
    <t>Стартёр S 10 4-65W 220-240V PHILIPS</t>
  </si>
  <si>
    <t>Стартёр ST 151 4-22WOSRAM</t>
  </si>
  <si>
    <t>Стартер СК 127</t>
  </si>
  <si>
    <t>Стартер CK-220V (Phoenix) FS-U 1/2000</t>
  </si>
  <si>
    <t>Эл.лампа ЖГ 120-60(B22D/25x26)</t>
  </si>
  <si>
    <t>Промышленные лампы в количестве 15 641 шт.</t>
  </si>
  <si>
    <t>ПРА 1И125ДРЛ44Н-003. УХЛ2.220В</t>
  </si>
  <si>
    <t>ПРА 1И 125ДРЛ 44-003.УХЛ 1.220 В</t>
  </si>
  <si>
    <t>ПРА 1И250ДРЛ44Н-008'</t>
  </si>
  <si>
    <t>ПРА 1И 1000 ДРИ 48-001.УХЛ1 220В 8,2 АсИЗУ</t>
  </si>
  <si>
    <t>ПРА 1И 150 ДНаТ 46Н-003 УХЛ2</t>
  </si>
  <si>
    <t>ПРА 1И250 ДРИ48Н-003 УХЛ2 220В</t>
  </si>
  <si>
    <t>ПРА 1И1000 ДРЛ44-004.УХЛ1 220В</t>
  </si>
  <si>
    <t>ПРА АВТ 20-002</t>
  </si>
  <si>
    <t>Эл.лампа HQI-TS 1000/D/S 9.6 900001m</t>
  </si>
  <si>
    <t>Эл.лампа HQI-TS 150W/WDL/EXCELLEN CE RX7S</t>
  </si>
  <si>
    <t>Эл.лампа PLM 400 Е40 ДРЛ КОМТЕХ</t>
  </si>
  <si>
    <t>Эл. лампа VIALOX NAV T600W SUPER 4YE40 OSRAM</t>
  </si>
  <si>
    <t>Эл.лампа газораз. MASTERC CDM-ТТ 150W/942 Е40</t>
  </si>
  <si>
    <t>Эл.лампа ДКсТ 20000-3</t>
  </si>
  <si>
    <t>Эл.лампа ДНАЗ 150</t>
  </si>
  <si>
    <t>Эл.лампа ДНАЗ 250/Reflux</t>
  </si>
  <si>
    <t>Эл.лампа ДНаТ 100(Е27)</t>
  </si>
  <si>
    <t>Эл.лампа ДНаТ 150</t>
  </si>
  <si>
    <t>Эл.лампа ДНаТ 70 (Е27)</t>
  </si>
  <si>
    <t>Эл.лампа ДРВ 125 BL</t>
  </si>
  <si>
    <t>Эл.лампа ДРВ 250 (Е40)</t>
  </si>
  <si>
    <t>Эл.лампа ДРВ 500 (Е40)</t>
  </si>
  <si>
    <t>Эл.лампа ДРВ 500 (Е40) LUXE</t>
  </si>
  <si>
    <t>Эл.лампа ДРИ 100/4К/Е27</t>
  </si>
  <si>
    <t>Эл.лампа ДРИ 1000 LUXE</t>
  </si>
  <si>
    <t>Эл.лампа ДРИ 1000-6</t>
  </si>
  <si>
    <t>Эл.лампа ДРИ 150 (R7s)</t>
  </si>
  <si>
    <t>Эл.лампа ДРИ 150 (Е27)</t>
  </si>
  <si>
    <t>Эл.лампа ДРИ 150 (Е40)</t>
  </si>
  <si>
    <t>Эл.лампа ДРИ 2000-6</t>
  </si>
  <si>
    <t>Эл.лампа ДРИ 250</t>
  </si>
  <si>
    <t>Эл.лампа ДРИ 250 ИМПУЛЬС СВЕТА</t>
  </si>
  <si>
    <t>Эл.лампа ДРИ 250 э</t>
  </si>
  <si>
    <t>Эл.лампа ДРИ 250Т</t>
  </si>
  <si>
    <t>Эл.лампа ДРИ 400</t>
  </si>
  <si>
    <t>Эл.лампа ДРИ 400 X МЕГАВАТТ</t>
  </si>
  <si>
    <t>Эл.лампа ДРИ 400Т</t>
  </si>
  <si>
    <t>Эл.лампа ДРИ 70 (R7s)</t>
  </si>
  <si>
    <t>Эл.лампа ДРИ 70 (Е27)</t>
  </si>
  <si>
    <t>Эл.лампа ДРИЗ 250-2 Е40</t>
  </si>
  <si>
    <t>Эл.лампа ДРИЗ 400-1</t>
  </si>
  <si>
    <t>Эл.лампа ДРИЗ 700-2</t>
  </si>
  <si>
    <t>Эл.лампа ДРЛ 400</t>
  </si>
  <si>
    <t>Эл.лампа ДРЛ 400М</t>
  </si>
  <si>
    <t>Эл.лампа ДРТ 1000</t>
  </si>
  <si>
    <t>Эл.лампа ДРТ 125</t>
  </si>
  <si>
    <t>Эл.лампа ДРУФЗ 125</t>
  </si>
  <si>
    <t>Эл.лампа КГ 110-500</t>
  </si>
  <si>
    <t>Эл.лампа КГ 230-1000 (180ДП8/20)</t>
  </si>
  <si>
    <t>Эл.лампа КГ 230-1000 (180,R7s)</t>
  </si>
  <si>
    <t>Эл.лампа КГ 230-1000 (189,R7s)</t>
  </si>
  <si>
    <t>Эл.лампа КГ 230-1500 (254,R7s)</t>
  </si>
  <si>
    <t>Эл.лампа КГ 230-2000 (235;R7s)</t>
  </si>
  <si>
    <t>Эд.лампа КГ 230-2000 (260; K10s,110h)</t>
  </si>
  <si>
    <t>Эл.лампа КГ 230-2000 (335,R7s)</t>
  </si>
  <si>
    <t>Эл.лампа КГ 230-500 (117,R7s)</t>
  </si>
  <si>
    <t>Эл.лампа КГ 230-500 (132,Нра 15/20)</t>
  </si>
  <si>
    <t>Эл.лампа КГ 230-500 (132,R7s)</t>
  </si>
  <si>
    <t>Эл.лампа КГМ 12-100</t>
  </si>
  <si>
    <t>Эл.лампа КГМ 220-2000</t>
  </si>
  <si>
    <t>Эл.лампа КГМ 220-650</t>
  </si>
  <si>
    <t>Эл.лампа КГП красная 230-1500 (560; K15s/20)</t>
  </si>
  <si>
    <t>Эл.лампа КГП 230-1500 (560; K15S/20)</t>
  </si>
  <si>
    <t>Эл.лампа КГТ 220-1300</t>
  </si>
  <si>
    <t>Эл.лампа КГТ 230-1000 (260; K10s,110h)</t>
  </si>
  <si>
    <t>Эл.лампа КГТ 230-1000 (500; K7s; 150)</t>
  </si>
  <si>
    <t>Эл.лампа КГТ 230-1500 (380,1114/63)</t>
  </si>
  <si>
    <t>Эл.лампа КГТ 230-1500 (430; Skl5; 500)</t>
  </si>
  <si>
    <t>Эл.лампа КГТ 230-1500 (518;П14/63)</t>
  </si>
  <si>
    <t>Эл. лампа КГТ 230-1500 (650; K16s; 500)</t>
  </si>
  <si>
    <t>Эл.лампа КГТ 230-2000 (335; K7s;100)</t>
  </si>
  <si>
    <t>Эл.лампа КГТ 230-2000 (355; K7s;170h)</t>
  </si>
  <si>
    <t>Эл.лампа КГТ 230-2200 (500; Нра15/20)</t>
  </si>
  <si>
    <t>Эл.лампа КГТ 230-2200 (500; K7s,500h)</t>
  </si>
  <si>
    <t>Эл.лампа КГТ 230-2200 (524; K10s,50h)</t>
  </si>
  <si>
    <t>Эл.лампа КГТ 230-2200 (524; K16s,50h)</t>
  </si>
  <si>
    <t>Эл.лампа КГТ 230-2200 (590; П14/76)</t>
  </si>
  <si>
    <t>Эл.лампа КГТ 230-2200 (710,k7s,800)</t>
  </si>
  <si>
    <t>Эл.лампа КГТ 230-2600 (655; П14/63)</t>
  </si>
  <si>
    <t>Эл.лампа КГТ 230-500 (180; SK15;500)</t>
  </si>
  <si>
    <t>Эл.лампа КГТ 230-600 (230; П14/63)</t>
  </si>
  <si>
    <t>Эл.лампа КГТ 230-600 (455; K16s,300)</t>
  </si>
  <si>
    <t>Эл.лампа КГТ 230-600 (500; K7s; 250)</t>
  </si>
  <si>
    <t>Эл.лампа КГТ 230-600 (500; Нра 15x20)</t>
  </si>
  <si>
    <t>Эл.лампа КГТ 230-600 (518; П14/63)</t>
  </si>
  <si>
    <t>Эл.лампа КГТ 230-600 (518; П14/85)</t>
  </si>
  <si>
    <t>Эл.лампа КГТ 230-600 (610; K7s; 200)</t>
  </si>
  <si>
    <t>Эл.лампа КГТ 230-600 (630; П14/63)</t>
  </si>
  <si>
    <t>Эл.лампа КГТ 230-600 (630;П14/85)</t>
  </si>
  <si>
    <t>Эл.лампа КГТ 230-600 (650; K16s,200)</t>
  </si>
  <si>
    <t>Эл.лампа КГТ 230-600 (650; K16s,250)</t>
  </si>
  <si>
    <t>Эл.лампа КГТ 380-2000 (508; П14/63)</t>
  </si>
  <si>
    <t>Эл.лампа КГТ 380-3000 (798; П14/63)</t>
  </si>
  <si>
    <t>Эл.лампа КГТ 380-3300X (750,k7s,100)</t>
  </si>
  <si>
    <t>Эл.лампа КГТ 380-3300 (750,Нра 15*20)</t>
  </si>
  <si>
    <t>Эл.лампа КГТ 380-3300 (775Д14/63)</t>
  </si>
  <si>
    <t>Эл.лампа КГТО 220-2500</t>
  </si>
  <si>
    <t>pH-метр SevenGo pro SG2-ELK</t>
  </si>
  <si>
    <t>Анализатор АНИОН-7053</t>
  </si>
  <si>
    <t>ИБП Eaton 5E 2000i USB</t>
  </si>
  <si>
    <t>Источник бесперебойного питания IPPON Back Power Pro 600, 600ВА</t>
  </si>
  <si>
    <t>Копировальный аппарат</t>
  </si>
  <si>
    <t>Кран трехходовой (для манометра) 11б38бк (11б18бк) Ду20 Ру10-63</t>
  </si>
  <si>
    <t>Лампа накаливания зеркальная ЗК 215-225-300</t>
  </si>
  <si>
    <t>Манометр ТМ-610Р.05 (0-1)</t>
  </si>
  <si>
    <t>Минераловатная скорлупа</t>
  </si>
  <si>
    <t>пог. м</t>
  </si>
  <si>
    <t>Прокладка паронитовая Ду100 Ру10-40</t>
  </si>
  <si>
    <t>Прокладка паронитовая Ду125 Ру10-40 ГОСТ 15180-86</t>
  </si>
  <si>
    <t>Прокладка паронитовая Ду150 Ру10-40</t>
  </si>
  <si>
    <t>Прокладка паронитовая Ду200 Ру10-40 ГОСТ 15180-86</t>
  </si>
  <si>
    <t>Прокладка паронитовая Ду50 Ру10-40</t>
  </si>
  <si>
    <t>Прокладка паронитовая Ду65 Ру10-40</t>
  </si>
  <si>
    <t>Сервер ASUS Tower i3420PCH, CPU Intel Socket 1156 Core i7-860, 2хDIMM 2048 Mb DDR-3 ECC noREG 1067</t>
  </si>
  <si>
    <t>Стартер OSRAM 220В</t>
  </si>
  <si>
    <t>Термометр технич. жидк. ТТЖ-М исп 1П 4(0+150С)-1-240/66</t>
  </si>
  <si>
    <t>Термометр ТТЖ 0-150°С, 240/66мм</t>
  </si>
  <si>
    <t>итого</t>
  </si>
  <si>
    <t>Лампа энергосб.WOLTA 10WHSP105E40</t>
  </si>
  <si>
    <t>Эл.лампа Т2 SPC 15W Е27 2700 STELZ</t>
  </si>
  <si>
    <t>Эл.лампа ТЗ SP 30W Е27 4000k</t>
  </si>
  <si>
    <t>Излучатель ИУСп 500 (ДРВ)</t>
  </si>
  <si>
    <t>Светильник ПВО 23-60 НБО</t>
  </si>
  <si>
    <t>Эл.лампа КГ 230-1000 (180 ПА 15*20)</t>
  </si>
  <si>
    <t>Эл.лампа  КГ 230-100 (405,п14/63)</t>
  </si>
  <si>
    <t xml:space="preserve">Эл.лампа КГ 220-1000-3 </t>
  </si>
  <si>
    <t>Эл.лампа ФОТОН КГ 220-150 (78/R7s)</t>
  </si>
  <si>
    <t>Эл. Лампа Фотон КГ 220-150 (117 / R7s)</t>
  </si>
  <si>
    <t>Эл. Лампа Фотон КГ 220-300 (117 / R7s)</t>
  </si>
  <si>
    <t>Манометр ДМ2010Сг У2 0-10 кгс/см2 кл.1,5</t>
  </si>
  <si>
    <t>Манометр МПТИ 0-2,5Мпа, кл.точн. 1,0, d-160</t>
  </si>
  <si>
    <t>Манометр МПТИ 0-6 кгс\см2, кл.точн. 1,0, d-160</t>
  </si>
  <si>
    <t>Теплообменный пункт (ТОП 4,2÷4,7 Гкаллч)</t>
  </si>
  <si>
    <t xml:space="preserve">Теплообменный пункт (ТОП 4,7÷5,2 Гкаллч) </t>
  </si>
  <si>
    <t>Цена продажи</t>
  </si>
  <si>
    <t xml:space="preserve">МКУ-МВ-1,0 (1,0*1)Р, зав.№023.018 </t>
  </si>
  <si>
    <t>Сварочный генератор SDMO</t>
  </si>
  <si>
    <t>Сварочный генератор blueweld motoweld 174 се</t>
  </si>
  <si>
    <t>Мобильная котельная МКУ-МВ-1,0 (1,0*1) Р</t>
  </si>
  <si>
    <t>Деаэратор атмосферный ДА-3</t>
  </si>
  <si>
    <t>Кран шаровый КШТ 61.102-350-25 с редуктором (283898,31)</t>
  </si>
  <si>
    <t>Каска СТРОИТЕЛЬ цв. оран.</t>
  </si>
  <si>
    <t>сальник набивка АП-10</t>
  </si>
  <si>
    <t>сальник набивка АП-6</t>
  </si>
  <si>
    <t xml:space="preserve">Каска СТРОИТЕЛЬ цв. бел </t>
  </si>
  <si>
    <t>Торцевая заглушка CSS</t>
  </si>
  <si>
    <t xml:space="preserve">Задвижка 30ч6бр Ду 125  </t>
  </si>
  <si>
    <t xml:space="preserve">Заглушка торцевая </t>
  </si>
  <si>
    <t>Заглушка торцевая CSS</t>
  </si>
  <si>
    <t xml:space="preserve">Заглушка изоляции ТИАЛ ТУЗ 426/560 </t>
  </si>
  <si>
    <t xml:space="preserve">Торцевая заглушка 159/250 </t>
  </si>
  <si>
    <t>Подшлемник  СТРОИТЕЛЬ ут.цв.чер.</t>
  </si>
  <si>
    <t>Задвижка  30с41нж Ду 250</t>
  </si>
  <si>
    <t>инвертор сварочный ТОРУС 225</t>
  </si>
  <si>
    <t xml:space="preserve">диск 230 </t>
  </si>
  <si>
    <t xml:space="preserve">подводка д/воды </t>
  </si>
  <si>
    <t>Муфта перех  П/ПР ТЕВО Д20</t>
  </si>
  <si>
    <t xml:space="preserve">Электроды д-4 МР-3 5 кг </t>
  </si>
  <si>
    <t xml:space="preserve">Гуппа безопасности Valtec 3 бар </t>
  </si>
  <si>
    <t>электроды сварочные 3мм МР-3С синие</t>
  </si>
  <si>
    <t>круг отрезной п металлу 230*2,5*22мм</t>
  </si>
  <si>
    <t xml:space="preserve">лента оград. ЛО-250м </t>
  </si>
  <si>
    <t>круг отрезной по металлу 125*1,2*22мм</t>
  </si>
  <si>
    <t xml:space="preserve">Заглушка торцевая 273 </t>
  </si>
  <si>
    <t xml:space="preserve">Валик </t>
  </si>
  <si>
    <t xml:space="preserve">кисти </t>
  </si>
  <si>
    <t xml:space="preserve">круг шлифовальный 230*5 </t>
  </si>
  <si>
    <t xml:space="preserve">Мотопомпа РТС 310 </t>
  </si>
  <si>
    <t>Комплект для изоляции стыков ПЭ 720/900 (</t>
  </si>
  <si>
    <t>Счетчик х/в имп ВСХНд 100 Ду100 Т&lt;50С 100л/им (</t>
  </si>
  <si>
    <t>задвижка чуг 30Ч6БР ду125 ру10</t>
  </si>
  <si>
    <t xml:space="preserve">Теплообменный пункт (ТОП 3,8÷4,2 Гкаллч) </t>
  </si>
  <si>
    <t>цена на рынке</t>
  </si>
  <si>
    <t xml:space="preserve"> продажа -65%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</si>
</sst>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54545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231F2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163">
    <xf numFmtId="0" fontId="0" fillId="0" borderId="0" xfId="0"/>
    <xf numFmtId="0" fontId="5" fillId="0" borderId="1" xfId="0" applyFont="1" applyBorder="1"/>
    <xf numFmtId="0" fontId="3" fillId="0" borderId="0" xfId="0" applyFont="1" applyAlignment="1">
      <alignment horizontal="left" vertical="top"/>
    </xf>
    <xf numFmtId="0" fontId="4" fillId="0" borderId="0" xfId="1" applyAlignment="1">
      <alignment horizontal="left" vertical="top"/>
    </xf>
    <xf numFmtId="2" fontId="5" fillId="0" borderId="1" xfId="0" applyNumberFormat="1" applyFont="1" applyBorder="1"/>
    <xf numFmtId="0" fontId="5" fillId="0" borderId="0" xfId="0" applyFont="1"/>
    <xf numFmtId="2" fontId="5" fillId="4" borderId="1" xfId="0" applyNumberFormat="1" applyFont="1" applyFill="1" applyBorder="1"/>
    <xf numFmtId="2" fontId="5" fillId="0" borderId="0" xfId="0" applyNumberFormat="1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wrapText="1"/>
    </xf>
    <xf numFmtId="0" fontId="8" fillId="0" borderId="0" xfId="1" applyFont="1" applyAlignment="1">
      <alignment vertical="center"/>
    </xf>
    <xf numFmtId="2" fontId="8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13" fillId="4" borderId="1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1" fillId="4" borderId="1" xfId="0" applyNumberFormat="1" applyFont="1" applyFill="1" applyBorder="1" applyAlignment="1">
      <alignment horizontal="right" vertical="top" wrapText="1"/>
    </xf>
    <xf numFmtId="0" fontId="11" fillId="3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right" vertical="top"/>
    </xf>
    <xf numFmtId="0" fontId="14" fillId="4" borderId="1" xfId="0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/>
    <xf numFmtId="0" fontId="5" fillId="3" borderId="1" xfId="0" applyFont="1" applyFill="1" applyBorder="1"/>
    <xf numFmtId="164" fontId="5" fillId="0" borderId="0" xfId="0" applyNumberFormat="1" applyFont="1"/>
    <xf numFmtId="2" fontId="16" fillId="0" borderId="0" xfId="0" applyNumberFormat="1" applyFont="1"/>
    <xf numFmtId="2" fontId="5" fillId="0" borderId="1" xfId="0" applyNumberFormat="1" applyFont="1" applyBorder="1" applyAlignment="1"/>
    <xf numFmtId="2" fontId="5" fillId="4" borderId="1" xfId="0" applyNumberFormat="1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2" fontId="5" fillId="0" borderId="0" xfId="0" applyNumberFormat="1" applyFont="1" applyAlignment="1"/>
    <xf numFmtId="2" fontId="5" fillId="0" borderId="1" xfId="0" applyNumberFormat="1" applyFont="1" applyFill="1" applyBorder="1"/>
    <xf numFmtId="0" fontId="11" fillId="4" borderId="1" xfId="0" applyNumberFormat="1" applyFont="1" applyFill="1" applyBorder="1" applyAlignment="1">
      <alignment vertical="center" wrapText="1"/>
    </xf>
    <xf numFmtId="0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2" fontId="0" fillId="0" borderId="1" xfId="0" applyNumberFormat="1" applyBorder="1"/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 indent="2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right" vertical="center" wrapText="1"/>
    </xf>
    <xf numFmtId="4" fontId="19" fillId="4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0" fillId="4" borderId="1" xfId="0" applyFill="1" applyBorder="1"/>
    <xf numFmtId="0" fontId="19" fillId="3" borderId="1" xfId="0" applyFont="1" applyFill="1" applyBorder="1" applyAlignment="1">
      <alignment horizontal="right" vertical="center" wrapText="1"/>
    </xf>
    <xf numFmtId="0" fontId="0" fillId="3" borderId="1" xfId="0" applyFill="1" applyBorder="1"/>
    <xf numFmtId="0" fontId="0" fillId="0" borderId="1" xfId="0" applyBorder="1"/>
    <xf numFmtId="10" fontId="6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166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justify" vertical="center" wrapText="1"/>
    </xf>
    <xf numFmtId="0" fontId="0" fillId="0" borderId="4" xfId="0" applyFill="1" applyBorder="1"/>
    <xf numFmtId="2" fontId="11" fillId="0" borderId="1" xfId="0" applyNumberFormat="1" applyFont="1" applyBorder="1" applyAlignment="1">
      <alignment horizontal="center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wrapText="1"/>
    </xf>
    <xf numFmtId="2" fontId="19" fillId="4" borderId="1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 wrapText="1" shrinkToFit="1"/>
    </xf>
    <xf numFmtId="2" fontId="24" fillId="4" borderId="1" xfId="0" applyNumberFormat="1" applyFont="1" applyFill="1" applyBorder="1" applyAlignment="1">
      <alignment horizontal="center" wrapText="1" shrinkToFit="1"/>
    </xf>
    <xf numFmtId="0" fontId="5" fillId="6" borderId="1" xfId="0" applyFont="1" applyFill="1" applyBorder="1"/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26" fillId="0" borderId="0" xfId="1" applyFont="1" applyAlignment="1">
      <alignment horizontal="left" vertical="top"/>
    </xf>
    <xf numFmtId="0" fontId="19" fillId="0" borderId="1" xfId="0" applyFont="1" applyBorder="1" applyAlignment="1">
      <alignment vertical="center"/>
    </xf>
    <xf numFmtId="0" fontId="18" fillId="0" borderId="0" xfId="0" applyFont="1"/>
    <xf numFmtId="0" fontId="9" fillId="0" borderId="0" xfId="0" applyFont="1" applyAlignment="1"/>
    <xf numFmtId="0" fontId="8" fillId="0" borderId="0" xfId="1" applyFont="1" applyAlignment="1"/>
    <xf numFmtId="4" fontId="5" fillId="4" borderId="1" xfId="0" applyNumberFormat="1" applyFont="1" applyFill="1" applyBorder="1" applyAlignment="1">
      <alignment horizontal="right" wrapText="1"/>
    </xf>
    <xf numFmtId="2" fontId="6" fillId="4" borderId="1" xfId="0" applyNumberFormat="1" applyFont="1" applyFill="1" applyBorder="1" applyAlignment="1">
      <alignment horizontal="right"/>
    </xf>
    <xf numFmtId="165" fontId="5" fillId="4" borderId="1" xfId="2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/>
    <xf numFmtId="0" fontId="5" fillId="4" borderId="1" xfId="2" applyFont="1" applyFill="1" applyBorder="1" applyAlignment="1"/>
    <xf numFmtId="2" fontId="15" fillId="0" borderId="0" xfId="0" applyNumberFormat="1" applyFont="1" applyAlignment="1"/>
    <xf numFmtId="0" fontId="6" fillId="0" borderId="1" xfId="0" applyFont="1" applyBorder="1" applyAlignment="1">
      <alignment wrapText="1"/>
    </xf>
    <xf numFmtId="2" fontId="15" fillId="0" borderId="1" xfId="0" applyNumberFormat="1" applyFont="1" applyBorder="1" applyAlignment="1"/>
    <xf numFmtId="2" fontId="0" fillId="4" borderId="1" xfId="0" applyNumberFormat="1" applyFill="1" applyBorder="1" applyAlignment="1"/>
    <xf numFmtId="4" fontId="19" fillId="4" borderId="1" xfId="0" applyNumberFormat="1" applyFont="1" applyFill="1" applyBorder="1" applyAlignment="1">
      <alignment horizontal="right" wrapText="1"/>
    </xf>
    <xf numFmtId="0" fontId="19" fillId="4" borderId="1" xfId="0" applyFont="1" applyFill="1" applyBorder="1" applyAlignment="1">
      <alignment horizontal="right" wrapText="1"/>
    </xf>
    <xf numFmtId="2" fontId="18" fillId="4" borderId="1" xfId="0" applyNumberFormat="1" applyFont="1" applyFill="1" applyBorder="1" applyAlignment="1"/>
    <xf numFmtId="0" fontId="0" fillId="4" borderId="1" xfId="0" applyFill="1" applyBorder="1" applyAlignment="1"/>
    <xf numFmtId="2" fontId="0" fillId="4" borderId="1" xfId="0" applyNumberFormat="1" applyFill="1" applyBorder="1"/>
    <xf numFmtId="0" fontId="6" fillId="7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wrapText="1" shrinkToFit="1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right"/>
    </xf>
    <xf numFmtId="0" fontId="19" fillId="3" borderId="1" xfId="0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8" fillId="0" borderId="0" xfId="1" applyFont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180975</xdr:rowOff>
    </xdr:from>
    <xdr:to>
      <xdr:col>7</xdr:col>
      <xdr:colOff>20955</xdr:colOff>
      <xdr:row>11</xdr:row>
      <xdr:rowOff>112395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42975"/>
          <a:ext cx="6659880" cy="126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9525</xdr:rowOff>
    </xdr:from>
    <xdr:to>
      <xdr:col>7</xdr:col>
      <xdr:colOff>335280</xdr:colOff>
      <xdr:row>11</xdr:row>
      <xdr:rowOff>131445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2025"/>
          <a:ext cx="6659880" cy="1264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85725</xdr:rowOff>
    </xdr:from>
    <xdr:to>
      <xdr:col>6</xdr:col>
      <xdr:colOff>68580</xdr:colOff>
      <xdr:row>10</xdr:row>
      <xdr:rowOff>398145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8225"/>
          <a:ext cx="6659880" cy="1264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382905</xdr:colOff>
      <xdr:row>10</xdr:row>
      <xdr:rowOff>74295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"/>
          <a:ext cx="665988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leevmail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aleevmail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leevmail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aleevmail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0"/>
  <sheetViews>
    <sheetView tabSelected="1" zoomScaleNormal="100" workbookViewId="0">
      <selection activeCell="G198" sqref="G198"/>
    </sheetView>
  </sheetViews>
  <sheetFormatPr defaultRowHeight="15" x14ac:dyDescent="0.25"/>
  <cols>
    <col min="1" max="1" width="12.42578125" style="44" customWidth="1"/>
    <col min="2" max="2" width="34.85546875" style="5" customWidth="1"/>
    <col min="3" max="3" width="9.140625" style="55"/>
    <col min="4" max="4" width="9.140625" style="5"/>
    <col min="5" max="5" width="11.5703125" style="56" customWidth="1"/>
    <col min="6" max="6" width="14" style="69" customWidth="1"/>
    <col min="7" max="16384" width="9.140625" style="5"/>
  </cols>
  <sheetData>
    <row r="1" spans="1:10" x14ac:dyDescent="0.25">
      <c r="A1" s="161" t="s">
        <v>0</v>
      </c>
      <c r="B1" s="161"/>
      <c r="C1" s="161"/>
      <c r="D1" s="161"/>
      <c r="E1" s="161"/>
      <c r="F1" s="161"/>
      <c r="G1" s="13"/>
      <c r="H1" s="13"/>
      <c r="I1" s="13"/>
      <c r="J1" s="13"/>
    </row>
    <row r="2" spans="1:10" x14ac:dyDescent="0.25">
      <c r="A2" s="161" t="s">
        <v>434</v>
      </c>
      <c r="B2" s="161"/>
      <c r="C2" s="161"/>
      <c r="D2" s="161"/>
      <c r="E2" s="161"/>
      <c r="F2" s="161"/>
      <c r="G2" s="13"/>
      <c r="H2" s="13"/>
      <c r="I2" s="13"/>
      <c r="J2" s="13"/>
    </row>
    <row r="3" spans="1:10" x14ac:dyDescent="0.25">
      <c r="A3" s="161" t="s">
        <v>1</v>
      </c>
      <c r="B3" s="161"/>
      <c r="C3" s="161"/>
      <c r="D3" s="161"/>
      <c r="E3" s="161"/>
      <c r="F3" s="161"/>
      <c r="G3" s="13"/>
      <c r="H3" s="13"/>
      <c r="I3" s="13"/>
      <c r="J3" s="13"/>
    </row>
    <row r="4" spans="1:10" x14ac:dyDescent="0.25">
      <c r="A4" s="161" t="s">
        <v>2</v>
      </c>
      <c r="B4" s="161"/>
      <c r="C4" s="161"/>
      <c r="D4" s="161"/>
      <c r="E4" s="161"/>
      <c r="F4" s="161"/>
      <c r="G4" s="13"/>
      <c r="H4" s="13"/>
      <c r="I4" s="13"/>
      <c r="J4" s="13"/>
    </row>
    <row r="5" spans="1:10" x14ac:dyDescent="0.25">
      <c r="A5" s="162" t="s">
        <v>3</v>
      </c>
      <c r="B5" s="162"/>
      <c r="C5" s="162"/>
      <c r="D5" s="162"/>
      <c r="E5" s="162"/>
      <c r="F5" s="162"/>
      <c r="G5" s="11"/>
      <c r="H5" s="11"/>
      <c r="I5" s="11"/>
      <c r="J5" s="11"/>
    </row>
    <row r="13" spans="1:10" ht="30" x14ac:dyDescent="0.25">
      <c r="A13" s="21"/>
      <c r="B13" s="9"/>
      <c r="C13" s="57" t="s">
        <v>6</v>
      </c>
      <c r="D13" s="15" t="s">
        <v>7</v>
      </c>
      <c r="E13" s="9" t="s">
        <v>8</v>
      </c>
      <c r="F13" s="53" t="s">
        <v>907</v>
      </c>
    </row>
    <row r="14" spans="1:10" ht="30" x14ac:dyDescent="0.25">
      <c r="A14" s="57" t="s">
        <v>80</v>
      </c>
      <c r="B14" s="110" t="s">
        <v>81</v>
      </c>
      <c r="C14" s="57" t="s">
        <v>82</v>
      </c>
      <c r="D14" s="57" t="s">
        <v>83</v>
      </c>
      <c r="E14" s="160" t="s">
        <v>945</v>
      </c>
      <c r="F14" s="100" t="s">
        <v>946</v>
      </c>
    </row>
    <row r="15" spans="1:10" ht="30" x14ac:dyDescent="0.25">
      <c r="A15" s="121">
        <v>1001</v>
      </c>
      <c r="B15" s="114" t="s">
        <v>944</v>
      </c>
      <c r="C15" s="36">
        <v>1</v>
      </c>
      <c r="D15" s="36" t="s">
        <v>21</v>
      </c>
      <c r="E15" s="152">
        <v>6201855</v>
      </c>
      <c r="F15" s="6">
        <v>2170000</v>
      </c>
    </row>
    <row r="16" spans="1:10" ht="30" x14ac:dyDescent="0.25">
      <c r="A16" s="121">
        <v>1002</v>
      </c>
      <c r="B16" s="114" t="s">
        <v>905</v>
      </c>
      <c r="C16" s="1">
        <v>1</v>
      </c>
      <c r="D16" s="1" t="s">
        <v>21</v>
      </c>
      <c r="E16" s="113">
        <v>8388108</v>
      </c>
      <c r="F16" s="6">
        <v>2900000</v>
      </c>
    </row>
    <row r="17" spans="1:6" ht="30" x14ac:dyDescent="0.25">
      <c r="A17" s="121">
        <v>1003</v>
      </c>
      <c r="B17" s="114" t="s">
        <v>906</v>
      </c>
      <c r="C17" s="1">
        <v>1</v>
      </c>
      <c r="D17" s="1" t="s">
        <v>21</v>
      </c>
      <c r="E17" s="113">
        <v>9372018.5999999996</v>
      </c>
      <c r="F17" s="6">
        <v>3280000</v>
      </c>
    </row>
    <row r="18" spans="1:6" x14ac:dyDescent="0.25">
      <c r="A18" s="121">
        <v>1005</v>
      </c>
      <c r="B18" s="114"/>
      <c r="C18" s="1"/>
      <c r="D18" s="1"/>
      <c r="E18" s="113"/>
      <c r="F18" s="100">
        <v>-0.7</v>
      </c>
    </row>
    <row r="19" spans="1:6" x14ac:dyDescent="0.25">
      <c r="A19" s="121">
        <v>1008</v>
      </c>
      <c r="B19" s="119" t="s">
        <v>908</v>
      </c>
      <c r="C19" s="36">
        <v>1</v>
      </c>
      <c r="D19" s="36" t="s">
        <v>21</v>
      </c>
      <c r="E19" s="120">
        <v>3355932.2</v>
      </c>
      <c r="F19" s="6">
        <f>E19*0.3</f>
        <v>1006779.66</v>
      </c>
    </row>
    <row r="20" spans="1:6" ht="30" x14ac:dyDescent="0.25">
      <c r="A20" s="121">
        <v>1009</v>
      </c>
      <c r="B20" s="8" t="s">
        <v>911</v>
      </c>
      <c r="C20" s="1">
        <v>1</v>
      </c>
      <c r="D20" s="36" t="s">
        <v>21</v>
      </c>
      <c r="E20" s="120">
        <v>3355932.2</v>
      </c>
      <c r="F20" s="6">
        <f>E20*0.3</f>
        <v>1006779.66</v>
      </c>
    </row>
    <row r="21" spans="1:6" ht="30" x14ac:dyDescent="0.25">
      <c r="A21" s="121">
        <v>1011</v>
      </c>
      <c r="B21" s="9" t="s">
        <v>106</v>
      </c>
      <c r="C21" s="57">
        <v>20</v>
      </c>
      <c r="D21" s="15" t="s">
        <v>9</v>
      </c>
      <c r="E21" s="15">
        <v>400</v>
      </c>
      <c r="F21" s="53">
        <f t="shared" ref="F21:F34" si="0">E21*C21</f>
        <v>8000</v>
      </c>
    </row>
    <row r="22" spans="1:6" ht="30" x14ac:dyDescent="0.25">
      <c r="A22" s="121">
        <v>1012</v>
      </c>
      <c r="B22" s="9" t="s">
        <v>100</v>
      </c>
      <c r="C22" s="57">
        <v>300</v>
      </c>
      <c r="D22" s="15" t="s">
        <v>9</v>
      </c>
      <c r="E22" s="15">
        <v>25</v>
      </c>
      <c r="F22" s="53">
        <f t="shared" si="0"/>
        <v>7500</v>
      </c>
    </row>
    <row r="23" spans="1:6" x14ac:dyDescent="0.25">
      <c r="A23" s="121">
        <v>1013</v>
      </c>
      <c r="B23" s="9" t="s">
        <v>101</v>
      </c>
      <c r="C23" s="58">
        <v>2</v>
      </c>
      <c r="D23" s="15" t="s">
        <v>9</v>
      </c>
      <c r="E23" s="15">
        <v>2500</v>
      </c>
      <c r="F23" s="53">
        <f t="shared" si="0"/>
        <v>5000</v>
      </c>
    </row>
    <row r="24" spans="1:6" x14ac:dyDescent="0.25">
      <c r="A24" s="121">
        <v>1014</v>
      </c>
      <c r="B24" s="9" t="s">
        <v>102</v>
      </c>
      <c r="C24" s="57">
        <v>2</v>
      </c>
      <c r="D24" s="15" t="s">
        <v>9</v>
      </c>
      <c r="E24" s="15">
        <v>2500</v>
      </c>
      <c r="F24" s="53">
        <f t="shared" si="0"/>
        <v>5000</v>
      </c>
    </row>
    <row r="25" spans="1:6" x14ac:dyDescent="0.25">
      <c r="A25" s="121">
        <v>1015</v>
      </c>
      <c r="B25" s="9" t="s">
        <v>103</v>
      </c>
      <c r="C25" s="57">
        <v>20</v>
      </c>
      <c r="D25" s="15" t="s">
        <v>9</v>
      </c>
      <c r="E25" s="15">
        <v>800</v>
      </c>
      <c r="F25" s="53">
        <f t="shared" si="0"/>
        <v>16000</v>
      </c>
    </row>
    <row r="26" spans="1:6" x14ac:dyDescent="0.25">
      <c r="A26" s="121">
        <v>1016</v>
      </c>
      <c r="B26" s="9" t="s">
        <v>104</v>
      </c>
      <c r="C26" s="57">
        <v>44</v>
      </c>
      <c r="D26" s="15" t="s">
        <v>9</v>
      </c>
      <c r="E26" s="15">
        <v>2500</v>
      </c>
      <c r="F26" s="53">
        <f t="shared" si="0"/>
        <v>110000</v>
      </c>
    </row>
    <row r="27" spans="1:6" ht="30" x14ac:dyDescent="0.25">
      <c r="A27" s="121">
        <v>1017</v>
      </c>
      <c r="B27" s="9" t="s">
        <v>105</v>
      </c>
      <c r="C27" s="57">
        <v>86</v>
      </c>
      <c r="D27" s="15" t="s">
        <v>9</v>
      </c>
      <c r="E27" s="15">
        <v>250</v>
      </c>
      <c r="F27" s="53">
        <f t="shared" si="0"/>
        <v>21500</v>
      </c>
    </row>
    <row r="28" spans="1:6" x14ac:dyDescent="0.25">
      <c r="A28" s="121">
        <v>1018</v>
      </c>
      <c r="B28" s="9" t="s">
        <v>13</v>
      </c>
      <c r="C28" s="58">
        <f>7-2</f>
        <v>5</v>
      </c>
      <c r="D28" s="15" t="s">
        <v>9</v>
      </c>
      <c r="E28" s="15">
        <v>780</v>
      </c>
      <c r="F28" s="53">
        <f t="shared" si="0"/>
        <v>3900</v>
      </c>
    </row>
    <row r="29" spans="1:6" ht="45" x14ac:dyDescent="0.25">
      <c r="A29" s="121">
        <v>1019</v>
      </c>
      <c r="B29" s="9" t="s">
        <v>349</v>
      </c>
      <c r="C29" s="23" t="s">
        <v>350</v>
      </c>
      <c r="D29" s="9" t="s">
        <v>351</v>
      </c>
      <c r="E29" s="9" t="s">
        <v>352</v>
      </c>
      <c r="F29" s="53"/>
    </row>
    <row r="30" spans="1:6" x14ac:dyDescent="0.25">
      <c r="A30" s="121">
        <v>1020</v>
      </c>
      <c r="B30" s="59" t="s">
        <v>16</v>
      </c>
      <c r="C30" s="60">
        <v>580</v>
      </c>
      <c r="D30" s="30" t="s">
        <v>9</v>
      </c>
      <c r="E30" s="30">
        <v>38.380000000000003</v>
      </c>
      <c r="F30" s="54">
        <f t="shared" si="0"/>
        <v>22260.400000000001</v>
      </c>
    </row>
    <row r="31" spans="1:6" x14ac:dyDescent="0.25">
      <c r="A31" s="121">
        <v>1021</v>
      </c>
      <c r="B31" s="61" t="s">
        <v>17</v>
      </c>
      <c r="C31" s="57">
        <v>12</v>
      </c>
      <c r="D31" s="15" t="s">
        <v>9</v>
      </c>
      <c r="E31" s="15">
        <v>4960.8</v>
      </c>
      <c r="F31" s="53">
        <f t="shared" si="0"/>
        <v>59529.600000000006</v>
      </c>
    </row>
    <row r="32" spans="1:6" x14ac:dyDescent="0.25">
      <c r="A32" s="121">
        <v>1022</v>
      </c>
      <c r="B32" s="61" t="s">
        <v>18</v>
      </c>
      <c r="C32" s="58">
        <f>31-8</f>
        <v>23</v>
      </c>
      <c r="D32" s="15" t="s">
        <v>9</v>
      </c>
      <c r="E32" s="15">
        <v>1355.64</v>
      </c>
      <c r="F32" s="53">
        <f t="shared" si="0"/>
        <v>31179.72</v>
      </c>
    </row>
    <row r="33" spans="1:6" x14ac:dyDescent="0.25">
      <c r="A33" s="121">
        <v>1023</v>
      </c>
      <c r="B33" s="61" t="s">
        <v>19</v>
      </c>
      <c r="C33" s="57">
        <v>7</v>
      </c>
      <c r="D33" s="15" t="s">
        <v>9</v>
      </c>
      <c r="E33" s="15">
        <v>2438.2800000000002</v>
      </c>
      <c r="F33" s="53">
        <f t="shared" si="0"/>
        <v>17067.960000000003</v>
      </c>
    </row>
    <row r="34" spans="1:6" ht="30" x14ac:dyDescent="0.25">
      <c r="A34" s="121">
        <v>1024</v>
      </c>
      <c r="B34" s="61" t="s">
        <v>20</v>
      </c>
      <c r="C34" s="57">
        <v>1</v>
      </c>
      <c r="D34" s="15" t="s">
        <v>9</v>
      </c>
      <c r="E34" s="15">
        <v>27000</v>
      </c>
      <c r="F34" s="53">
        <f t="shared" si="0"/>
        <v>27000</v>
      </c>
    </row>
    <row r="35" spans="1:6" x14ac:dyDescent="0.25">
      <c r="A35" s="121">
        <v>1025</v>
      </c>
      <c r="B35" s="61" t="s">
        <v>22</v>
      </c>
      <c r="C35" s="57">
        <v>8</v>
      </c>
      <c r="D35" s="15" t="s">
        <v>21</v>
      </c>
      <c r="E35" s="15">
        <v>2000</v>
      </c>
      <c r="F35" s="53">
        <f t="shared" ref="F35:F44" si="1">E35*C35</f>
        <v>16000</v>
      </c>
    </row>
    <row r="36" spans="1:6" ht="30" x14ac:dyDescent="0.25">
      <c r="A36" s="121">
        <v>1026</v>
      </c>
      <c r="B36" s="61" t="s">
        <v>23</v>
      </c>
      <c r="C36" s="57">
        <v>32</v>
      </c>
      <c r="D36" s="15" t="s">
        <v>9</v>
      </c>
      <c r="E36" s="15">
        <v>20.67</v>
      </c>
      <c r="F36" s="53">
        <f t="shared" si="1"/>
        <v>661.44</v>
      </c>
    </row>
    <row r="37" spans="1:6" ht="43.5" customHeight="1" x14ac:dyDescent="0.25">
      <c r="A37" s="121">
        <v>1027</v>
      </c>
      <c r="B37" s="61" t="s">
        <v>24</v>
      </c>
      <c r="C37" s="57">
        <v>363</v>
      </c>
      <c r="D37" s="15" t="s">
        <v>9</v>
      </c>
      <c r="E37" s="15">
        <v>20.67</v>
      </c>
      <c r="F37" s="53">
        <f t="shared" si="1"/>
        <v>7503.2100000000009</v>
      </c>
    </row>
    <row r="38" spans="1:6" ht="42" customHeight="1" x14ac:dyDescent="0.25">
      <c r="A38" s="121">
        <v>1029</v>
      </c>
      <c r="B38" s="61" t="s">
        <v>26</v>
      </c>
      <c r="C38" s="58">
        <f>12-2</f>
        <v>10</v>
      </c>
      <c r="D38" s="15" t="s">
        <v>9</v>
      </c>
      <c r="E38" s="15">
        <v>6040.32</v>
      </c>
      <c r="F38" s="53">
        <f t="shared" si="1"/>
        <v>60403.199999999997</v>
      </c>
    </row>
    <row r="39" spans="1:6" ht="50.25" customHeight="1" x14ac:dyDescent="0.25">
      <c r="A39" s="121">
        <v>1030</v>
      </c>
      <c r="B39" s="61" t="s">
        <v>27</v>
      </c>
      <c r="C39" s="57">
        <v>8</v>
      </c>
      <c r="D39" s="15" t="s">
        <v>21</v>
      </c>
      <c r="E39" s="15">
        <v>1194.18</v>
      </c>
      <c r="F39" s="53">
        <f t="shared" si="1"/>
        <v>9553.44</v>
      </c>
    </row>
    <row r="40" spans="1:6" ht="47.25" customHeight="1" x14ac:dyDescent="0.25">
      <c r="A40" s="121">
        <v>1031</v>
      </c>
      <c r="B40" s="61" t="s">
        <v>28</v>
      </c>
      <c r="C40" s="57">
        <v>8</v>
      </c>
      <c r="D40" s="15" t="s">
        <v>21</v>
      </c>
      <c r="E40" s="15">
        <v>1355.64</v>
      </c>
      <c r="F40" s="53">
        <f t="shared" si="1"/>
        <v>10845.12</v>
      </c>
    </row>
    <row r="41" spans="1:6" ht="47.25" customHeight="1" x14ac:dyDescent="0.25">
      <c r="A41" s="121">
        <v>1032</v>
      </c>
      <c r="B41" s="61" t="s">
        <v>29</v>
      </c>
      <c r="C41" s="57">
        <v>8</v>
      </c>
      <c r="D41" s="15" t="s">
        <v>21</v>
      </c>
      <c r="E41" s="15">
        <v>1219.1400000000001</v>
      </c>
      <c r="F41" s="53">
        <f t="shared" si="1"/>
        <v>9753.1200000000008</v>
      </c>
    </row>
    <row r="42" spans="1:6" ht="40.5" customHeight="1" x14ac:dyDescent="0.25">
      <c r="A42" s="121">
        <v>1033</v>
      </c>
      <c r="B42" s="61" t="s">
        <v>30</v>
      </c>
      <c r="C42" s="57">
        <v>4</v>
      </c>
      <c r="D42" s="15" t="s">
        <v>9</v>
      </c>
      <c r="E42" s="15">
        <v>893.1</v>
      </c>
      <c r="F42" s="53">
        <f t="shared" si="1"/>
        <v>3572.4</v>
      </c>
    </row>
    <row r="43" spans="1:6" ht="60" x14ac:dyDescent="0.25">
      <c r="A43" s="121">
        <v>1034</v>
      </c>
      <c r="B43" s="9" t="s">
        <v>349</v>
      </c>
      <c r="C43" s="23" t="s">
        <v>350</v>
      </c>
      <c r="D43" s="9" t="s">
        <v>351</v>
      </c>
      <c r="E43" s="9" t="s">
        <v>353</v>
      </c>
      <c r="F43" s="53"/>
    </row>
    <row r="44" spans="1:6" x14ac:dyDescent="0.25">
      <c r="A44" s="121">
        <v>1035</v>
      </c>
      <c r="B44" s="9" t="s">
        <v>33</v>
      </c>
      <c r="C44" s="57">
        <v>4</v>
      </c>
      <c r="D44" s="15" t="s">
        <v>9</v>
      </c>
      <c r="E44" s="15">
        <v>982.04</v>
      </c>
      <c r="F44" s="53">
        <f t="shared" si="1"/>
        <v>3928.16</v>
      </c>
    </row>
    <row r="45" spans="1:6" ht="30" x14ac:dyDescent="0.25">
      <c r="A45" s="121">
        <v>1037</v>
      </c>
      <c r="B45" s="9" t="s">
        <v>96</v>
      </c>
      <c r="C45" s="23">
        <v>1</v>
      </c>
      <c r="D45" s="19" t="s">
        <v>9</v>
      </c>
      <c r="E45" s="15">
        <v>10500</v>
      </c>
      <c r="F45" s="82">
        <f t="shared" ref="F45:F46" si="2">E45*C45</f>
        <v>10500</v>
      </c>
    </row>
    <row r="46" spans="1:6" ht="30" x14ac:dyDescent="0.25">
      <c r="A46" s="121">
        <v>1038</v>
      </c>
      <c r="B46" s="9" t="s">
        <v>97</v>
      </c>
      <c r="C46" s="23">
        <v>2</v>
      </c>
      <c r="D46" s="19" t="s">
        <v>9</v>
      </c>
      <c r="E46" s="15">
        <v>2733</v>
      </c>
      <c r="F46" s="82">
        <f t="shared" si="2"/>
        <v>5466</v>
      </c>
    </row>
    <row r="47" spans="1:6" x14ac:dyDescent="0.25">
      <c r="A47" s="121">
        <v>1043</v>
      </c>
      <c r="B47" s="9" t="s">
        <v>98</v>
      </c>
      <c r="C47" s="23">
        <v>31</v>
      </c>
      <c r="D47" s="19" t="s">
        <v>9</v>
      </c>
      <c r="E47" s="15">
        <v>3</v>
      </c>
      <c r="F47" s="82">
        <f t="shared" ref="F47" si="3">E47*C47</f>
        <v>93</v>
      </c>
    </row>
    <row r="48" spans="1:6" ht="30" x14ac:dyDescent="0.25">
      <c r="A48" s="121">
        <v>1045</v>
      </c>
      <c r="B48" s="9" t="s">
        <v>5</v>
      </c>
      <c r="C48" s="57" t="s">
        <v>6</v>
      </c>
      <c r="D48" s="15" t="s">
        <v>7</v>
      </c>
      <c r="E48" s="9" t="s">
        <v>8</v>
      </c>
      <c r="F48" s="89" t="s">
        <v>65</v>
      </c>
    </row>
    <row r="49" spans="1:6" x14ac:dyDescent="0.25">
      <c r="A49" s="121">
        <v>1046</v>
      </c>
      <c r="B49" s="74" t="s">
        <v>53</v>
      </c>
      <c r="C49" s="57">
        <v>7</v>
      </c>
      <c r="D49" s="21" t="s">
        <v>9</v>
      </c>
      <c r="E49" s="15">
        <v>9610.65</v>
      </c>
      <c r="F49" s="82">
        <f t="shared" ref="F49:F51" si="4">E49*C49</f>
        <v>67274.55</v>
      </c>
    </row>
    <row r="50" spans="1:6" x14ac:dyDescent="0.25">
      <c r="A50" s="121">
        <v>1047</v>
      </c>
      <c r="B50" s="74" t="s">
        <v>53</v>
      </c>
      <c r="C50" s="57">
        <v>3</v>
      </c>
      <c r="D50" s="21" t="s">
        <v>9</v>
      </c>
      <c r="E50" s="15">
        <v>9610.65</v>
      </c>
      <c r="F50" s="82">
        <f t="shared" si="4"/>
        <v>28831.949999999997</v>
      </c>
    </row>
    <row r="51" spans="1:6" x14ac:dyDescent="0.25">
      <c r="A51" s="121">
        <v>1048</v>
      </c>
      <c r="B51" s="74" t="s">
        <v>57</v>
      </c>
      <c r="C51" s="57">
        <v>2</v>
      </c>
      <c r="D51" s="21" t="s">
        <v>9</v>
      </c>
      <c r="E51" s="15">
        <v>19982.5</v>
      </c>
      <c r="F51" s="82">
        <f t="shared" si="4"/>
        <v>39965</v>
      </c>
    </row>
    <row r="52" spans="1:6" ht="28.5" x14ac:dyDescent="0.25">
      <c r="A52" s="121">
        <v>1049</v>
      </c>
      <c r="B52" s="74" t="s">
        <v>20</v>
      </c>
      <c r="C52" s="57">
        <v>1</v>
      </c>
      <c r="D52" s="21" t="s">
        <v>9</v>
      </c>
      <c r="E52" s="15">
        <v>71288.91</v>
      </c>
      <c r="F52" s="82">
        <v>71288.91</v>
      </c>
    </row>
    <row r="53" spans="1:6" x14ac:dyDescent="0.25">
      <c r="A53" s="121">
        <v>1050</v>
      </c>
      <c r="B53" s="74" t="s">
        <v>60</v>
      </c>
      <c r="C53" s="57">
        <v>1</v>
      </c>
      <c r="D53" s="21" t="s">
        <v>9</v>
      </c>
      <c r="E53" s="15">
        <v>2560.0100000000002</v>
      </c>
      <c r="F53" s="82">
        <v>2560.0100000000002</v>
      </c>
    </row>
    <row r="54" spans="1:6" x14ac:dyDescent="0.25">
      <c r="A54" s="121">
        <v>1051</v>
      </c>
      <c r="B54" s="74" t="s">
        <v>61</v>
      </c>
      <c r="C54" s="57">
        <v>1</v>
      </c>
      <c r="D54" s="21" t="s">
        <v>9</v>
      </c>
      <c r="E54" s="15">
        <v>2560.0100000000002</v>
      </c>
      <c r="F54" s="82">
        <v>2560.0100000000002</v>
      </c>
    </row>
    <row r="55" spans="1:6" x14ac:dyDescent="0.25">
      <c r="A55" s="121">
        <v>1052</v>
      </c>
      <c r="B55" s="74" t="s">
        <v>59</v>
      </c>
      <c r="C55" s="57">
        <v>1</v>
      </c>
      <c r="D55" s="21" t="s">
        <v>9</v>
      </c>
      <c r="E55" s="15">
        <v>6667.92</v>
      </c>
      <c r="F55" s="82">
        <v>6667.92</v>
      </c>
    </row>
    <row r="56" spans="1:6" ht="28.5" x14ac:dyDescent="0.25">
      <c r="A56" s="121">
        <v>1053</v>
      </c>
      <c r="B56" s="74" t="s">
        <v>54</v>
      </c>
      <c r="C56" s="57">
        <v>3</v>
      </c>
      <c r="D56" s="21" t="s">
        <v>9</v>
      </c>
      <c r="E56" s="15">
        <v>24849.06</v>
      </c>
      <c r="F56" s="82">
        <v>74547.179999999993</v>
      </c>
    </row>
    <row r="57" spans="1:6" ht="21.75" customHeight="1" x14ac:dyDescent="0.25">
      <c r="A57" s="121">
        <v>1054</v>
      </c>
      <c r="B57" s="74" t="s">
        <v>55</v>
      </c>
      <c r="C57" s="57">
        <v>1</v>
      </c>
      <c r="D57" s="21" t="s">
        <v>9</v>
      </c>
      <c r="E57" s="15">
        <v>4133.43</v>
      </c>
      <c r="F57" s="82">
        <v>4133.43</v>
      </c>
    </row>
    <row r="58" spans="1:6" x14ac:dyDescent="0.25">
      <c r="A58" s="121">
        <v>1055</v>
      </c>
      <c r="B58" s="74" t="s">
        <v>51</v>
      </c>
      <c r="C58" s="57">
        <v>10</v>
      </c>
      <c r="D58" s="21" t="s">
        <v>9</v>
      </c>
      <c r="E58" s="15">
        <v>775.66</v>
      </c>
      <c r="F58" s="82">
        <v>7756.56</v>
      </c>
    </row>
    <row r="59" spans="1:6" x14ac:dyDescent="0.25">
      <c r="A59" s="121">
        <v>1056</v>
      </c>
      <c r="B59" s="74" t="s">
        <v>52</v>
      </c>
      <c r="C59" s="57">
        <v>2</v>
      </c>
      <c r="D59" s="21" t="s">
        <v>9</v>
      </c>
      <c r="E59" s="15">
        <v>14530.79</v>
      </c>
      <c r="F59" s="82">
        <v>29061.59</v>
      </c>
    </row>
    <row r="60" spans="1:6" ht="28.5" x14ac:dyDescent="0.25">
      <c r="A60" s="121">
        <v>1057</v>
      </c>
      <c r="B60" s="74" t="s">
        <v>56</v>
      </c>
      <c r="C60" s="57">
        <v>1</v>
      </c>
      <c r="D60" s="21" t="s">
        <v>9</v>
      </c>
      <c r="E60" s="15">
        <v>9517.1</v>
      </c>
      <c r="F60" s="82">
        <v>9517.1</v>
      </c>
    </row>
    <row r="61" spans="1:6" x14ac:dyDescent="0.25">
      <c r="A61" s="121">
        <v>1058</v>
      </c>
      <c r="B61" s="74" t="s">
        <v>58</v>
      </c>
      <c r="C61" s="57">
        <v>1</v>
      </c>
      <c r="D61" s="21" t="s">
        <v>9</v>
      </c>
      <c r="E61" s="15">
        <v>41104.67</v>
      </c>
      <c r="F61" s="82">
        <v>41104.67</v>
      </c>
    </row>
    <row r="62" spans="1:6" ht="30" x14ac:dyDescent="0.25">
      <c r="A62" s="121">
        <v>1059</v>
      </c>
      <c r="B62" s="9" t="s">
        <v>66</v>
      </c>
      <c r="C62" s="57">
        <v>2972</v>
      </c>
      <c r="D62" s="15" t="s">
        <v>9</v>
      </c>
      <c r="E62" s="62">
        <v>5.0999999999999996</v>
      </c>
      <c r="F62" s="82">
        <f t="shared" ref="F62:F63" si="5">E62*C62</f>
        <v>15157.199999999999</v>
      </c>
    </row>
    <row r="63" spans="1:6" x14ac:dyDescent="0.25">
      <c r="A63" s="121">
        <v>1061</v>
      </c>
      <c r="B63" s="9" t="s">
        <v>62</v>
      </c>
      <c r="C63" s="58">
        <f>2100-1000</f>
        <v>1100</v>
      </c>
      <c r="D63" s="15" t="s">
        <v>9</v>
      </c>
      <c r="E63" s="62">
        <v>0.51</v>
      </c>
      <c r="F63" s="82">
        <f t="shared" si="5"/>
        <v>561</v>
      </c>
    </row>
    <row r="64" spans="1:6" x14ac:dyDescent="0.25">
      <c r="A64" s="121">
        <v>1062</v>
      </c>
      <c r="B64" s="9" t="s">
        <v>63</v>
      </c>
      <c r="C64" s="58">
        <f>96-7-17</f>
        <v>72</v>
      </c>
      <c r="D64" s="15" t="s">
        <v>9</v>
      </c>
      <c r="E64" s="62">
        <v>200</v>
      </c>
      <c r="F64" s="82">
        <f>E64*C64</f>
        <v>14400</v>
      </c>
    </row>
    <row r="65" spans="1:6" x14ac:dyDescent="0.25">
      <c r="A65" s="121">
        <v>1063</v>
      </c>
      <c r="B65" s="9" t="s">
        <v>64</v>
      </c>
      <c r="C65" s="58">
        <f>107-12-17</f>
        <v>78</v>
      </c>
      <c r="D65" s="15" t="s">
        <v>9</v>
      </c>
      <c r="E65" s="62">
        <v>150</v>
      </c>
      <c r="F65" s="82">
        <f>E65*C65</f>
        <v>11700</v>
      </c>
    </row>
    <row r="66" spans="1:6" ht="105" x14ac:dyDescent="0.25">
      <c r="A66" s="121">
        <v>1064</v>
      </c>
      <c r="B66" s="123" t="s">
        <v>138</v>
      </c>
      <c r="C66" s="124" t="s">
        <v>141</v>
      </c>
      <c r="D66" s="123" t="s">
        <v>139</v>
      </c>
      <c r="E66" s="123" t="s">
        <v>140</v>
      </c>
      <c r="F66" s="122" t="s">
        <v>142</v>
      </c>
    </row>
    <row r="67" spans="1:6" x14ac:dyDescent="0.25">
      <c r="A67" s="121">
        <v>1065</v>
      </c>
      <c r="B67" s="79" t="s">
        <v>143</v>
      </c>
      <c r="C67" s="80">
        <v>1</v>
      </c>
      <c r="D67" s="79" t="s">
        <v>9</v>
      </c>
      <c r="E67" s="9">
        <v>2635.2</v>
      </c>
      <c r="F67" s="90">
        <f>E67*C67</f>
        <v>2635.2</v>
      </c>
    </row>
    <row r="68" spans="1:6" x14ac:dyDescent="0.25">
      <c r="A68" s="121">
        <v>1066</v>
      </c>
      <c r="B68" s="79" t="s">
        <v>144</v>
      </c>
      <c r="C68" s="80">
        <v>1</v>
      </c>
      <c r="D68" s="79" t="s">
        <v>9</v>
      </c>
      <c r="E68" s="9">
        <v>2691</v>
      </c>
      <c r="F68" s="90">
        <f t="shared" ref="F68:F73" si="6">E68*C68</f>
        <v>2691</v>
      </c>
    </row>
    <row r="69" spans="1:6" x14ac:dyDescent="0.25">
      <c r="A69" s="121">
        <v>1067</v>
      </c>
      <c r="B69" s="79" t="s">
        <v>146</v>
      </c>
      <c r="C69" s="80">
        <v>7</v>
      </c>
      <c r="D69" s="79" t="s">
        <v>11</v>
      </c>
      <c r="E69" s="9">
        <v>117</v>
      </c>
      <c r="F69" s="90">
        <f t="shared" si="6"/>
        <v>819</v>
      </c>
    </row>
    <row r="70" spans="1:6" x14ac:dyDescent="0.25">
      <c r="A70" s="121">
        <v>1068</v>
      </c>
      <c r="B70" s="79" t="s">
        <v>147</v>
      </c>
      <c r="C70" s="80">
        <v>100</v>
      </c>
      <c r="D70" s="79" t="s">
        <v>10</v>
      </c>
      <c r="E70" s="9">
        <v>180</v>
      </c>
      <c r="F70" s="90">
        <f t="shared" si="6"/>
        <v>18000</v>
      </c>
    </row>
    <row r="71" spans="1:6" x14ac:dyDescent="0.25">
      <c r="A71" s="121">
        <v>1069</v>
      </c>
      <c r="B71" s="79" t="s">
        <v>250</v>
      </c>
      <c r="C71" s="80">
        <v>4</v>
      </c>
      <c r="D71" s="79" t="s">
        <v>9</v>
      </c>
      <c r="E71" s="9">
        <v>2475</v>
      </c>
      <c r="F71" s="90">
        <f t="shared" si="6"/>
        <v>9900</v>
      </c>
    </row>
    <row r="72" spans="1:6" x14ac:dyDescent="0.25">
      <c r="A72" s="121">
        <v>1070</v>
      </c>
      <c r="B72" s="79" t="s">
        <v>251</v>
      </c>
      <c r="C72" s="80">
        <v>3</v>
      </c>
      <c r="D72" s="79" t="s">
        <v>9</v>
      </c>
      <c r="E72" s="9">
        <v>768.6</v>
      </c>
      <c r="F72" s="90">
        <f t="shared" si="6"/>
        <v>2305.8000000000002</v>
      </c>
    </row>
    <row r="73" spans="1:6" ht="30" x14ac:dyDescent="0.25">
      <c r="A73" s="121">
        <v>1071</v>
      </c>
      <c r="B73" s="79" t="s">
        <v>145</v>
      </c>
      <c r="C73" s="80">
        <v>1</v>
      </c>
      <c r="D73" s="79" t="s">
        <v>9</v>
      </c>
      <c r="E73" s="9">
        <v>20811.599999999999</v>
      </c>
      <c r="F73" s="90">
        <f t="shared" si="6"/>
        <v>20811.599999999999</v>
      </c>
    </row>
    <row r="74" spans="1:6" x14ac:dyDescent="0.25">
      <c r="A74" s="121">
        <v>1072</v>
      </c>
      <c r="B74" s="125" t="s">
        <v>38</v>
      </c>
      <c r="C74" s="125" t="s">
        <v>6</v>
      </c>
      <c r="D74" s="81" t="s">
        <v>148</v>
      </c>
      <c r="E74" s="62"/>
      <c r="F74" s="82"/>
    </row>
    <row r="75" spans="1:6" x14ac:dyDescent="0.25">
      <c r="A75" s="121">
        <v>1073</v>
      </c>
      <c r="B75" s="9" t="s">
        <v>149</v>
      </c>
      <c r="C75" s="23">
        <v>1</v>
      </c>
      <c r="D75" s="23" t="s">
        <v>9</v>
      </c>
      <c r="E75" s="62">
        <v>4767</v>
      </c>
      <c r="F75" s="82">
        <f>E75*C75</f>
        <v>4767</v>
      </c>
    </row>
    <row r="76" spans="1:6" x14ac:dyDescent="0.25">
      <c r="A76" s="121">
        <v>1074</v>
      </c>
      <c r="B76" s="9" t="s">
        <v>12</v>
      </c>
      <c r="C76" s="20">
        <f>2-1</f>
        <v>1</v>
      </c>
      <c r="D76" s="23" t="s">
        <v>9</v>
      </c>
      <c r="E76" s="62">
        <v>900</v>
      </c>
      <c r="F76" s="82">
        <f t="shared" ref="F76:F91" si="7">E76*C76</f>
        <v>900</v>
      </c>
    </row>
    <row r="77" spans="1:6" x14ac:dyDescent="0.25">
      <c r="A77" s="121">
        <v>1079</v>
      </c>
      <c r="B77" s="9" t="s">
        <v>150</v>
      </c>
      <c r="C77" s="23">
        <v>4</v>
      </c>
      <c r="D77" s="23" t="s">
        <v>9</v>
      </c>
      <c r="E77" s="62">
        <v>1271.2</v>
      </c>
      <c r="F77" s="82">
        <f t="shared" si="7"/>
        <v>5084.8</v>
      </c>
    </row>
    <row r="78" spans="1:6" x14ac:dyDescent="0.25">
      <c r="A78" s="121">
        <v>1080</v>
      </c>
      <c r="B78" s="9" t="s">
        <v>151</v>
      </c>
      <c r="C78" s="23">
        <v>10</v>
      </c>
      <c r="D78" s="23" t="s">
        <v>9</v>
      </c>
      <c r="E78" s="62">
        <v>1271.2</v>
      </c>
      <c r="F78" s="82">
        <f t="shared" si="7"/>
        <v>12712</v>
      </c>
    </row>
    <row r="79" spans="1:6" x14ac:dyDescent="0.25">
      <c r="A79" s="121">
        <v>1081</v>
      </c>
      <c r="B79" s="9" t="s">
        <v>152</v>
      </c>
      <c r="C79" s="23">
        <v>2</v>
      </c>
      <c r="D79" s="23" t="s">
        <v>9</v>
      </c>
      <c r="E79" s="62">
        <v>39364.400000000001</v>
      </c>
      <c r="F79" s="82">
        <f t="shared" si="7"/>
        <v>78728.800000000003</v>
      </c>
    </row>
    <row r="80" spans="1:6" x14ac:dyDescent="0.25">
      <c r="A80" s="121">
        <v>1082</v>
      </c>
      <c r="B80" s="9" t="s">
        <v>153</v>
      </c>
      <c r="C80" s="23">
        <v>2</v>
      </c>
      <c r="D80" s="23" t="s">
        <v>9</v>
      </c>
      <c r="E80" s="62">
        <v>105.9</v>
      </c>
      <c r="F80" s="82">
        <f t="shared" si="7"/>
        <v>211.8</v>
      </c>
    </row>
    <row r="81" spans="1:10" ht="30" x14ac:dyDescent="0.25">
      <c r="A81" s="121">
        <v>1083</v>
      </c>
      <c r="B81" s="9" t="s">
        <v>154</v>
      </c>
      <c r="C81" s="23">
        <v>6</v>
      </c>
      <c r="D81" s="23" t="s">
        <v>9</v>
      </c>
      <c r="E81" s="62">
        <v>352</v>
      </c>
      <c r="F81" s="82">
        <f t="shared" si="7"/>
        <v>2112</v>
      </c>
    </row>
    <row r="82" spans="1:10" x14ac:dyDescent="0.25">
      <c r="A82" s="121">
        <v>1084</v>
      </c>
      <c r="B82" s="9" t="s">
        <v>155</v>
      </c>
      <c r="C82" s="23">
        <v>14.8</v>
      </c>
      <c r="D82" s="23" t="s">
        <v>11</v>
      </c>
      <c r="E82" s="62">
        <v>234.1</v>
      </c>
      <c r="F82" s="82">
        <f t="shared" si="7"/>
        <v>3464.6800000000003</v>
      </c>
    </row>
    <row r="83" spans="1:10" x14ac:dyDescent="0.25">
      <c r="A83" s="121">
        <v>1085</v>
      </c>
      <c r="B83" s="9" t="s">
        <v>149</v>
      </c>
      <c r="C83" s="23">
        <v>1</v>
      </c>
      <c r="D83" s="23" t="s">
        <v>9</v>
      </c>
      <c r="E83" s="62">
        <v>4767</v>
      </c>
      <c r="F83" s="82">
        <f t="shared" si="7"/>
        <v>4767</v>
      </c>
    </row>
    <row r="84" spans="1:10" x14ac:dyDescent="0.25">
      <c r="A84" s="121">
        <v>1086</v>
      </c>
      <c r="B84" s="9" t="s">
        <v>156</v>
      </c>
      <c r="C84" s="23">
        <v>3</v>
      </c>
      <c r="D84" s="23" t="s">
        <v>9</v>
      </c>
      <c r="E84" s="62">
        <v>26.5</v>
      </c>
      <c r="F84" s="82">
        <f t="shared" si="7"/>
        <v>79.5</v>
      </c>
    </row>
    <row r="85" spans="1:10" x14ac:dyDescent="0.25">
      <c r="A85" s="121">
        <v>1088</v>
      </c>
      <c r="B85" s="9" t="s">
        <v>12</v>
      </c>
      <c r="C85" s="20">
        <f>2-1</f>
        <v>1</v>
      </c>
      <c r="D85" s="23" t="s">
        <v>9</v>
      </c>
      <c r="E85" s="62">
        <v>900</v>
      </c>
      <c r="F85" s="82">
        <f t="shared" si="7"/>
        <v>900</v>
      </c>
      <c r="J85" s="5" t="s">
        <v>330</v>
      </c>
    </row>
    <row r="86" spans="1:10" x14ac:dyDescent="0.25">
      <c r="A86" s="121">
        <v>1089</v>
      </c>
      <c r="B86" s="9" t="s">
        <v>157</v>
      </c>
      <c r="C86" s="23">
        <v>2650</v>
      </c>
      <c r="D86" s="23" t="s">
        <v>9</v>
      </c>
      <c r="E86" s="62">
        <v>0.7</v>
      </c>
      <c r="F86" s="82">
        <f t="shared" si="7"/>
        <v>1854.9999999999998</v>
      </c>
    </row>
    <row r="87" spans="1:10" x14ac:dyDescent="0.25">
      <c r="A87" s="121">
        <v>1090</v>
      </c>
      <c r="B87" s="9" t="s">
        <v>158</v>
      </c>
      <c r="C87" s="23">
        <v>2</v>
      </c>
      <c r="D87" s="23" t="s">
        <v>11</v>
      </c>
      <c r="E87" s="62">
        <v>500</v>
      </c>
      <c r="F87" s="82">
        <f t="shared" si="7"/>
        <v>1000</v>
      </c>
    </row>
    <row r="88" spans="1:10" x14ac:dyDescent="0.25">
      <c r="A88" s="121">
        <v>1092</v>
      </c>
      <c r="B88" s="9" t="s">
        <v>254</v>
      </c>
      <c r="C88" s="23">
        <v>4</v>
      </c>
      <c r="D88" s="23" t="s">
        <v>21</v>
      </c>
      <c r="E88" s="62">
        <v>1648</v>
      </c>
      <c r="F88" s="82">
        <f t="shared" si="7"/>
        <v>6592</v>
      </c>
    </row>
    <row r="89" spans="1:10" ht="30" x14ac:dyDescent="0.25">
      <c r="A89" s="121">
        <v>1093</v>
      </c>
      <c r="B89" s="9" t="s">
        <v>159</v>
      </c>
      <c r="C89" s="23">
        <v>3</v>
      </c>
      <c r="D89" s="23" t="s">
        <v>9</v>
      </c>
      <c r="E89" s="62">
        <v>172</v>
      </c>
      <c r="F89" s="82">
        <f t="shared" si="7"/>
        <v>516</v>
      </c>
    </row>
    <row r="90" spans="1:10" x14ac:dyDescent="0.25">
      <c r="A90" s="121">
        <v>1094</v>
      </c>
      <c r="B90" s="9" t="s">
        <v>160</v>
      </c>
      <c r="C90" s="23">
        <v>4</v>
      </c>
      <c r="D90" s="23" t="s">
        <v>9</v>
      </c>
      <c r="E90" s="62">
        <v>172</v>
      </c>
      <c r="F90" s="82">
        <f t="shared" si="7"/>
        <v>688</v>
      </c>
    </row>
    <row r="91" spans="1:10" x14ac:dyDescent="0.25">
      <c r="A91" s="121">
        <v>1095</v>
      </c>
      <c r="B91" s="9" t="s">
        <v>161</v>
      </c>
      <c r="C91" s="23">
        <v>3</v>
      </c>
      <c r="D91" s="23" t="s">
        <v>9</v>
      </c>
      <c r="E91" s="62">
        <v>9933.2999999999993</v>
      </c>
      <c r="F91" s="82">
        <f t="shared" si="7"/>
        <v>29799.899999999998</v>
      </c>
    </row>
    <row r="92" spans="1:10" ht="30" x14ac:dyDescent="0.25">
      <c r="A92" s="121">
        <v>1101</v>
      </c>
      <c r="B92" s="8" t="s">
        <v>321</v>
      </c>
      <c r="C92" s="65">
        <v>4</v>
      </c>
      <c r="D92" s="63" t="s">
        <v>9</v>
      </c>
      <c r="E92" s="64">
        <v>2000</v>
      </c>
      <c r="F92" s="10">
        <f t="shared" ref="F92:F100" si="8">E92*C92</f>
        <v>8000</v>
      </c>
    </row>
    <row r="93" spans="1:10" ht="30" x14ac:dyDescent="0.25">
      <c r="A93" s="121">
        <v>1102</v>
      </c>
      <c r="B93" s="8" t="s">
        <v>325</v>
      </c>
      <c r="C93" s="65">
        <v>1</v>
      </c>
      <c r="D93" s="63" t="s">
        <v>9</v>
      </c>
      <c r="E93" s="64">
        <v>12000</v>
      </c>
      <c r="F93" s="10">
        <f t="shared" si="8"/>
        <v>12000</v>
      </c>
    </row>
    <row r="94" spans="1:10" x14ac:dyDescent="0.25">
      <c r="A94" s="121">
        <v>1103</v>
      </c>
      <c r="B94" s="1" t="s">
        <v>322</v>
      </c>
      <c r="C94" s="65">
        <v>3</v>
      </c>
      <c r="D94" s="1" t="s">
        <v>93</v>
      </c>
      <c r="E94" s="64">
        <v>300</v>
      </c>
      <c r="F94" s="10">
        <f t="shared" si="8"/>
        <v>900</v>
      </c>
    </row>
    <row r="95" spans="1:10" x14ac:dyDescent="0.25">
      <c r="A95" s="121">
        <v>1104</v>
      </c>
      <c r="B95" s="9" t="s">
        <v>323</v>
      </c>
      <c r="C95" s="65">
        <v>1</v>
      </c>
      <c r="D95" s="1" t="s">
        <v>32</v>
      </c>
      <c r="E95" s="64">
        <v>800</v>
      </c>
      <c r="F95" s="53">
        <f t="shared" si="8"/>
        <v>800</v>
      </c>
    </row>
    <row r="96" spans="1:10" x14ac:dyDescent="0.25">
      <c r="A96" s="121">
        <v>1105</v>
      </c>
      <c r="B96" s="9" t="s">
        <v>324</v>
      </c>
      <c r="C96" s="65">
        <v>2</v>
      </c>
      <c r="D96" s="1" t="s">
        <v>32</v>
      </c>
      <c r="E96" s="64">
        <v>500</v>
      </c>
      <c r="F96" s="53">
        <f t="shared" si="8"/>
        <v>1000</v>
      </c>
    </row>
    <row r="97" spans="1:6" x14ac:dyDescent="0.25">
      <c r="A97" s="121">
        <v>1107</v>
      </c>
      <c r="B97" s="1" t="s">
        <v>326</v>
      </c>
      <c r="C97" s="65">
        <v>3</v>
      </c>
      <c r="D97" s="1" t="s">
        <v>9</v>
      </c>
      <c r="E97" s="64">
        <v>4000</v>
      </c>
      <c r="F97" s="53">
        <f t="shared" si="8"/>
        <v>12000</v>
      </c>
    </row>
    <row r="98" spans="1:6" x14ac:dyDescent="0.25">
      <c r="A98" s="121">
        <v>1108</v>
      </c>
      <c r="B98" s="1" t="s">
        <v>327</v>
      </c>
      <c r="C98" s="67">
        <f>10-3</f>
        <v>7</v>
      </c>
      <c r="D98" s="1" t="s">
        <v>9</v>
      </c>
      <c r="E98" s="68">
        <v>5000</v>
      </c>
      <c r="F98" s="53">
        <f t="shared" si="8"/>
        <v>35000</v>
      </c>
    </row>
    <row r="99" spans="1:6" x14ac:dyDescent="0.25">
      <c r="A99" s="121">
        <v>1109</v>
      </c>
      <c r="B99" s="1" t="s">
        <v>328</v>
      </c>
      <c r="C99" s="66">
        <v>3</v>
      </c>
      <c r="D99" s="1" t="s">
        <v>9</v>
      </c>
      <c r="E99" s="68">
        <v>8000</v>
      </c>
      <c r="F99" s="53">
        <f t="shared" si="8"/>
        <v>24000</v>
      </c>
    </row>
    <row r="100" spans="1:6" x14ac:dyDescent="0.25">
      <c r="A100" s="121">
        <v>1110</v>
      </c>
      <c r="B100" s="1" t="s">
        <v>329</v>
      </c>
      <c r="C100" s="66">
        <v>1</v>
      </c>
      <c r="D100" s="1" t="s">
        <v>9</v>
      </c>
      <c r="E100" s="68">
        <v>10000</v>
      </c>
      <c r="F100" s="53">
        <f t="shared" si="8"/>
        <v>10000</v>
      </c>
    </row>
    <row r="101" spans="1:6" x14ac:dyDescent="0.25">
      <c r="A101" s="121">
        <v>1111</v>
      </c>
      <c r="B101" s="9" t="s">
        <v>331</v>
      </c>
      <c r="C101" s="9" t="s">
        <v>50</v>
      </c>
      <c r="D101" s="23">
        <v>5</v>
      </c>
      <c r="E101" s="21">
        <v>2000</v>
      </c>
      <c r="F101" s="75">
        <f>E101*D101</f>
        <v>10000</v>
      </c>
    </row>
    <row r="102" spans="1:6" x14ac:dyDescent="0.25">
      <c r="A102" s="121">
        <v>1112</v>
      </c>
      <c r="B102" s="9" t="s">
        <v>332</v>
      </c>
      <c r="C102" s="15" t="s">
        <v>50</v>
      </c>
      <c r="D102" s="57">
        <v>1</v>
      </c>
      <c r="E102" s="21">
        <v>2000</v>
      </c>
      <c r="F102" s="75">
        <f t="shared" ref="F102:F107" si="9">E102*D102</f>
        <v>2000</v>
      </c>
    </row>
    <row r="103" spans="1:6" x14ac:dyDescent="0.25">
      <c r="A103" s="121">
        <v>1113</v>
      </c>
      <c r="B103" s="9" t="s">
        <v>333</v>
      </c>
      <c r="C103" s="15" t="s">
        <v>9</v>
      </c>
      <c r="D103" s="57">
        <v>1</v>
      </c>
      <c r="E103" s="21">
        <v>30000</v>
      </c>
      <c r="F103" s="75">
        <f t="shared" si="9"/>
        <v>30000</v>
      </c>
    </row>
    <row r="104" spans="1:6" x14ac:dyDescent="0.25">
      <c r="A104" s="121">
        <v>1114</v>
      </c>
      <c r="B104" s="9" t="s">
        <v>334</v>
      </c>
      <c r="C104" s="15" t="s">
        <v>9</v>
      </c>
      <c r="D104" s="57">
        <v>3</v>
      </c>
      <c r="E104" s="21">
        <v>4000</v>
      </c>
      <c r="F104" s="75">
        <f t="shared" si="9"/>
        <v>12000</v>
      </c>
    </row>
    <row r="105" spans="1:6" x14ac:dyDescent="0.25">
      <c r="A105" s="121">
        <v>1116</v>
      </c>
      <c r="B105" s="9" t="s">
        <v>335</v>
      </c>
      <c r="C105" s="15" t="s">
        <v>9</v>
      </c>
      <c r="D105" s="57">
        <v>2</v>
      </c>
      <c r="E105" s="21">
        <v>250</v>
      </c>
      <c r="F105" s="75">
        <f t="shared" si="9"/>
        <v>500</v>
      </c>
    </row>
    <row r="106" spans="1:6" x14ac:dyDescent="0.25">
      <c r="A106" s="121">
        <v>1117</v>
      </c>
      <c r="B106" s="9" t="s">
        <v>336</v>
      </c>
      <c r="C106" s="15" t="s">
        <v>9</v>
      </c>
      <c r="D106" s="57">
        <v>4</v>
      </c>
      <c r="E106" s="21">
        <v>650</v>
      </c>
      <c r="F106" s="75">
        <f t="shared" si="9"/>
        <v>2600</v>
      </c>
    </row>
    <row r="107" spans="1:6" x14ac:dyDescent="0.25">
      <c r="A107" s="121">
        <v>1118</v>
      </c>
      <c r="B107" s="9" t="s">
        <v>337</v>
      </c>
      <c r="C107" s="15" t="s">
        <v>9</v>
      </c>
      <c r="D107" s="57">
        <v>11</v>
      </c>
      <c r="E107" s="21">
        <v>300</v>
      </c>
      <c r="F107" s="75">
        <f t="shared" si="9"/>
        <v>3300</v>
      </c>
    </row>
    <row r="108" spans="1:6" x14ac:dyDescent="0.25">
      <c r="A108" s="121">
        <v>1119</v>
      </c>
      <c r="B108" s="9" t="s">
        <v>338</v>
      </c>
      <c r="C108" s="15" t="s">
        <v>9</v>
      </c>
      <c r="D108" s="57">
        <v>140</v>
      </c>
      <c r="E108" s="21">
        <v>40</v>
      </c>
      <c r="F108" s="75">
        <f t="shared" ref="F108:F117" si="10">E108*D108</f>
        <v>5600</v>
      </c>
    </row>
    <row r="109" spans="1:6" x14ac:dyDescent="0.25">
      <c r="A109" s="121">
        <v>1120</v>
      </c>
      <c r="B109" s="9" t="s">
        <v>339</v>
      </c>
      <c r="C109" s="15" t="s">
        <v>9</v>
      </c>
      <c r="D109" s="57">
        <v>60</v>
      </c>
      <c r="E109" s="21">
        <v>65</v>
      </c>
      <c r="F109" s="75">
        <f t="shared" si="10"/>
        <v>3900</v>
      </c>
    </row>
    <row r="110" spans="1:6" ht="30" x14ac:dyDescent="0.25">
      <c r="A110" s="121">
        <v>1121</v>
      </c>
      <c r="B110" s="9" t="s">
        <v>340</v>
      </c>
      <c r="C110" s="15" t="s">
        <v>9</v>
      </c>
      <c r="D110" s="57">
        <v>19</v>
      </c>
      <c r="E110" s="21">
        <v>1000</v>
      </c>
      <c r="F110" s="75">
        <f t="shared" si="10"/>
        <v>19000</v>
      </c>
    </row>
    <row r="111" spans="1:6" ht="30" x14ac:dyDescent="0.25">
      <c r="A111" s="121">
        <v>1122</v>
      </c>
      <c r="B111" s="9" t="s">
        <v>341</v>
      </c>
      <c r="C111" s="15" t="s">
        <v>9</v>
      </c>
      <c r="D111" s="57">
        <v>20</v>
      </c>
      <c r="E111" s="21">
        <v>680</v>
      </c>
      <c r="F111" s="75">
        <f t="shared" si="10"/>
        <v>13600</v>
      </c>
    </row>
    <row r="112" spans="1:6" ht="30" x14ac:dyDescent="0.25">
      <c r="A112" s="121">
        <v>1123</v>
      </c>
      <c r="B112" s="9" t="s">
        <v>342</v>
      </c>
      <c r="C112" s="15" t="s">
        <v>9</v>
      </c>
      <c r="D112" s="57">
        <v>3</v>
      </c>
      <c r="E112" s="21">
        <v>800</v>
      </c>
      <c r="F112" s="75">
        <f t="shared" si="10"/>
        <v>2400</v>
      </c>
    </row>
    <row r="113" spans="1:6" x14ac:dyDescent="0.25">
      <c r="A113" s="121">
        <v>1124</v>
      </c>
      <c r="B113" s="9" t="s">
        <v>343</v>
      </c>
      <c r="C113" s="15" t="s">
        <v>344</v>
      </c>
      <c r="D113" s="58">
        <f>14-6</f>
        <v>8</v>
      </c>
      <c r="E113" s="21">
        <v>3000</v>
      </c>
      <c r="F113" s="75">
        <f t="shared" si="10"/>
        <v>24000</v>
      </c>
    </row>
    <row r="114" spans="1:6" x14ac:dyDescent="0.25">
      <c r="A114" s="121">
        <v>1125</v>
      </c>
      <c r="B114" s="9" t="s">
        <v>345</v>
      </c>
      <c r="C114" s="15" t="s">
        <v>11</v>
      </c>
      <c r="D114" s="57">
        <v>100</v>
      </c>
      <c r="E114" s="21">
        <v>96</v>
      </c>
      <c r="F114" s="75">
        <f t="shared" si="10"/>
        <v>9600</v>
      </c>
    </row>
    <row r="115" spans="1:6" x14ac:dyDescent="0.25">
      <c r="A115" s="121">
        <v>1126</v>
      </c>
      <c r="B115" s="9" t="s">
        <v>346</v>
      </c>
      <c r="C115" s="15" t="s">
        <v>9</v>
      </c>
      <c r="D115" s="57">
        <v>2</v>
      </c>
      <c r="E115" s="21">
        <v>8000</v>
      </c>
      <c r="F115" s="75">
        <f t="shared" si="10"/>
        <v>16000</v>
      </c>
    </row>
    <row r="116" spans="1:6" x14ac:dyDescent="0.25">
      <c r="A116" s="121">
        <v>1128</v>
      </c>
      <c r="B116" s="9" t="s">
        <v>347</v>
      </c>
      <c r="C116" s="15" t="s">
        <v>9</v>
      </c>
      <c r="D116" s="57">
        <v>21</v>
      </c>
      <c r="E116" s="21">
        <v>400</v>
      </c>
      <c r="F116" s="75">
        <f t="shared" si="10"/>
        <v>8400</v>
      </c>
    </row>
    <row r="117" spans="1:6" x14ac:dyDescent="0.25">
      <c r="A117" s="121">
        <v>1129</v>
      </c>
      <c r="B117" s="9" t="s">
        <v>348</v>
      </c>
      <c r="C117" s="15" t="s">
        <v>9</v>
      </c>
      <c r="D117" s="57">
        <v>3</v>
      </c>
      <c r="E117" s="21">
        <v>200</v>
      </c>
      <c r="F117" s="75">
        <f t="shared" si="10"/>
        <v>600</v>
      </c>
    </row>
    <row r="118" spans="1:6" ht="40.5" x14ac:dyDescent="0.25">
      <c r="A118" s="121">
        <v>1130</v>
      </c>
      <c r="B118" s="88" t="s">
        <v>5</v>
      </c>
      <c r="C118" s="88" t="s">
        <v>6</v>
      </c>
      <c r="D118" s="88" t="s">
        <v>7</v>
      </c>
      <c r="E118" s="88" t="s">
        <v>397</v>
      </c>
      <c r="F118" s="83"/>
    </row>
    <row r="119" spans="1:6" ht="25.5" x14ac:dyDescent="0.25">
      <c r="A119" s="121">
        <v>1131</v>
      </c>
      <c r="B119" s="84" t="s">
        <v>370</v>
      </c>
      <c r="C119" s="85">
        <v>1</v>
      </c>
      <c r="D119" s="85" t="s">
        <v>9</v>
      </c>
      <c r="E119" s="87">
        <v>150</v>
      </c>
      <c r="F119" s="83">
        <f t="shared" ref="F119:F132" si="11">E119*C119</f>
        <v>150</v>
      </c>
    </row>
    <row r="120" spans="1:6" x14ac:dyDescent="0.25">
      <c r="A120" s="121">
        <v>1132</v>
      </c>
      <c r="B120" s="84" t="s">
        <v>371</v>
      </c>
      <c r="C120" s="85">
        <v>5</v>
      </c>
      <c r="D120" s="85" t="s">
        <v>9</v>
      </c>
      <c r="E120" s="87">
        <v>100</v>
      </c>
      <c r="F120" s="83">
        <f t="shared" si="11"/>
        <v>500</v>
      </c>
    </row>
    <row r="121" spans="1:6" x14ac:dyDescent="0.25">
      <c r="A121" s="121">
        <v>1133</v>
      </c>
      <c r="B121" s="84" t="s">
        <v>372</v>
      </c>
      <c r="C121" s="85">
        <v>1</v>
      </c>
      <c r="D121" s="85" t="s">
        <v>9</v>
      </c>
      <c r="E121" s="87">
        <v>500</v>
      </c>
      <c r="F121" s="83">
        <f t="shared" si="11"/>
        <v>500</v>
      </c>
    </row>
    <row r="122" spans="1:6" ht="25.5" x14ac:dyDescent="0.25">
      <c r="A122" s="121">
        <v>1134</v>
      </c>
      <c r="B122" s="84" t="s">
        <v>373</v>
      </c>
      <c r="C122" s="85">
        <v>1</v>
      </c>
      <c r="D122" s="85" t="s">
        <v>9</v>
      </c>
      <c r="E122" s="87">
        <v>200</v>
      </c>
      <c r="F122" s="83">
        <f t="shared" si="11"/>
        <v>200</v>
      </c>
    </row>
    <row r="123" spans="1:6" ht="25.5" x14ac:dyDescent="0.25">
      <c r="A123" s="121">
        <v>1136</v>
      </c>
      <c r="B123" s="84" t="s">
        <v>374</v>
      </c>
      <c r="C123" s="85">
        <v>2</v>
      </c>
      <c r="D123" s="85" t="s">
        <v>9</v>
      </c>
      <c r="E123" s="87">
        <v>100</v>
      </c>
      <c r="F123" s="83">
        <f t="shared" si="11"/>
        <v>200</v>
      </c>
    </row>
    <row r="124" spans="1:6" x14ac:dyDescent="0.25">
      <c r="A124" s="121">
        <v>1137</v>
      </c>
      <c r="B124" s="84" t="s">
        <v>375</v>
      </c>
      <c r="C124" s="85">
        <v>1</v>
      </c>
      <c r="D124" s="85" t="s">
        <v>9</v>
      </c>
      <c r="E124" s="87">
        <v>150</v>
      </c>
      <c r="F124" s="83">
        <f t="shared" si="11"/>
        <v>150</v>
      </c>
    </row>
    <row r="125" spans="1:6" x14ac:dyDescent="0.25">
      <c r="A125" s="121">
        <v>1138</v>
      </c>
      <c r="B125" s="84" t="s">
        <v>376</v>
      </c>
      <c r="C125" s="85">
        <v>1</v>
      </c>
      <c r="D125" s="85" t="s">
        <v>9</v>
      </c>
      <c r="E125" s="87">
        <v>150</v>
      </c>
      <c r="F125" s="83">
        <f t="shared" si="11"/>
        <v>150</v>
      </c>
    </row>
    <row r="126" spans="1:6" x14ac:dyDescent="0.25">
      <c r="A126" s="121">
        <v>1139</v>
      </c>
      <c r="B126" s="84" t="s">
        <v>376</v>
      </c>
      <c r="C126" s="85">
        <v>1</v>
      </c>
      <c r="D126" s="85" t="s">
        <v>9</v>
      </c>
      <c r="E126" s="87">
        <v>150</v>
      </c>
      <c r="F126" s="83">
        <f t="shared" si="11"/>
        <v>150</v>
      </c>
    </row>
    <row r="127" spans="1:6" ht="25.5" x14ac:dyDescent="0.25">
      <c r="A127" s="121">
        <v>1140</v>
      </c>
      <c r="B127" s="84" t="s">
        <v>377</v>
      </c>
      <c r="C127" s="85">
        <v>1</v>
      </c>
      <c r="D127" s="85" t="s">
        <v>9</v>
      </c>
      <c r="E127" s="87">
        <v>100</v>
      </c>
      <c r="F127" s="83">
        <f t="shared" si="11"/>
        <v>100</v>
      </c>
    </row>
    <row r="128" spans="1:6" x14ac:dyDescent="0.25">
      <c r="A128" s="121">
        <v>1141</v>
      </c>
      <c r="B128" s="84" t="s">
        <v>378</v>
      </c>
      <c r="C128" s="85">
        <v>1</v>
      </c>
      <c r="D128" s="85" t="s">
        <v>9</v>
      </c>
      <c r="E128" s="87">
        <v>150</v>
      </c>
      <c r="F128" s="83">
        <f t="shared" si="11"/>
        <v>150</v>
      </c>
    </row>
    <row r="129" spans="1:6" x14ac:dyDescent="0.25">
      <c r="A129" s="121">
        <v>1142</v>
      </c>
      <c r="B129" s="84" t="s">
        <v>379</v>
      </c>
      <c r="C129" s="85">
        <v>1</v>
      </c>
      <c r="D129" s="85" t="s">
        <v>9</v>
      </c>
      <c r="E129" s="86">
        <v>2500</v>
      </c>
      <c r="F129" s="83">
        <f t="shared" si="11"/>
        <v>2500</v>
      </c>
    </row>
    <row r="130" spans="1:6" ht="38.25" x14ac:dyDescent="0.25">
      <c r="A130" s="121">
        <v>1143</v>
      </c>
      <c r="B130" s="84" t="s">
        <v>380</v>
      </c>
      <c r="C130" s="85">
        <v>1</v>
      </c>
      <c r="D130" s="85" t="s">
        <v>9</v>
      </c>
      <c r="E130" s="87">
        <v>100</v>
      </c>
      <c r="F130" s="83">
        <f t="shared" si="11"/>
        <v>100</v>
      </c>
    </row>
    <row r="131" spans="1:6" ht="25.5" x14ac:dyDescent="0.25">
      <c r="A131" s="121">
        <v>1145</v>
      </c>
      <c r="B131" s="84" t="s">
        <v>381</v>
      </c>
      <c r="C131" s="85">
        <v>1</v>
      </c>
      <c r="D131" s="85" t="s">
        <v>9</v>
      </c>
      <c r="E131" s="87">
        <v>500</v>
      </c>
      <c r="F131" s="83">
        <f t="shared" si="11"/>
        <v>500</v>
      </c>
    </row>
    <row r="132" spans="1:6" ht="25.5" x14ac:dyDescent="0.25">
      <c r="A132" s="121">
        <v>1146</v>
      </c>
      <c r="B132" s="84" t="s">
        <v>382</v>
      </c>
      <c r="C132" s="85">
        <v>1</v>
      </c>
      <c r="D132" s="85" t="s">
        <v>9</v>
      </c>
      <c r="E132" s="87">
        <v>500</v>
      </c>
      <c r="F132" s="83">
        <f t="shared" si="11"/>
        <v>500</v>
      </c>
    </row>
    <row r="133" spans="1:6" ht="38.25" x14ac:dyDescent="0.25">
      <c r="A133" s="121">
        <v>1147</v>
      </c>
      <c r="B133" s="84" t="s">
        <v>383</v>
      </c>
      <c r="C133" s="85">
        <v>1</v>
      </c>
      <c r="D133" s="85" t="s">
        <v>9</v>
      </c>
      <c r="E133" s="86">
        <v>4000</v>
      </c>
      <c r="F133" s="83">
        <f t="shared" ref="F133" si="12">E133*C133</f>
        <v>4000</v>
      </c>
    </row>
    <row r="134" spans="1:6" x14ac:dyDescent="0.25">
      <c r="A134" s="121">
        <v>1150</v>
      </c>
      <c r="B134" s="84" t="s">
        <v>384</v>
      </c>
      <c r="C134" s="85">
        <v>1</v>
      </c>
      <c r="D134" s="85" t="s">
        <v>9</v>
      </c>
      <c r="E134" s="87">
        <v>500</v>
      </c>
      <c r="F134" s="83">
        <f t="shared" ref="F134:F144" si="13">E134*C134</f>
        <v>500</v>
      </c>
    </row>
    <row r="135" spans="1:6" ht="29.25" customHeight="1" x14ac:dyDescent="0.25">
      <c r="A135" s="121">
        <v>1151</v>
      </c>
      <c r="B135" s="84" t="s">
        <v>385</v>
      </c>
      <c r="C135" s="85">
        <v>1</v>
      </c>
      <c r="D135" s="85" t="s">
        <v>9</v>
      </c>
      <c r="E135" s="87">
        <v>273.39</v>
      </c>
      <c r="F135" s="83">
        <f t="shared" si="13"/>
        <v>273.39</v>
      </c>
    </row>
    <row r="136" spans="1:6" x14ac:dyDescent="0.25">
      <c r="A136" s="121">
        <v>1155</v>
      </c>
      <c r="B136" s="84" t="s">
        <v>386</v>
      </c>
      <c r="C136" s="85">
        <v>10</v>
      </c>
      <c r="D136" s="85" t="s">
        <v>9</v>
      </c>
      <c r="E136" s="87">
        <v>1500</v>
      </c>
      <c r="F136" s="83">
        <f t="shared" si="13"/>
        <v>15000</v>
      </c>
    </row>
    <row r="137" spans="1:6" x14ac:dyDescent="0.25">
      <c r="A137" s="121">
        <v>1156</v>
      </c>
      <c r="B137" s="84" t="s">
        <v>387</v>
      </c>
      <c r="C137" s="85">
        <v>2</v>
      </c>
      <c r="D137" s="85" t="s">
        <v>21</v>
      </c>
      <c r="E137" s="86">
        <v>3616.28</v>
      </c>
      <c r="F137" s="83">
        <f t="shared" si="13"/>
        <v>7232.56</v>
      </c>
    </row>
    <row r="138" spans="1:6" ht="25.5" x14ac:dyDescent="0.25">
      <c r="A138" s="121">
        <v>1157</v>
      </c>
      <c r="B138" s="84" t="s">
        <v>388</v>
      </c>
      <c r="C138" s="85">
        <v>0.29699999999999999</v>
      </c>
      <c r="D138" s="85" t="s">
        <v>25</v>
      </c>
      <c r="E138" s="86">
        <v>145420.88</v>
      </c>
      <c r="F138" s="83">
        <f t="shared" si="13"/>
        <v>43190.001360000002</v>
      </c>
    </row>
    <row r="139" spans="1:6" ht="25.5" x14ac:dyDescent="0.25">
      <c r="A139" s="121">
        <v>1158</v>
      </c>
      <c r="B139" s="84" t="s">
        <v>389</v>
      </c>
      <c r="C139" s="85">
        <v>1</v>
      </c>
      <c r="D139" s="85" t="s">
        <v>11</v>
      </c>
      <c r="E139" s="87">
        <v>199.44</v>
      </c>
      <c r="F139" s="83">
        <f t="shared" si="13"/>
        <v>199.44</v>
      </c>
    </row>
    <row r="140" spans="1:6" x14ac:dyDescent="0.25">
      <c r="A140" s="121">
        <v>1159</v>
      </c>
      <c r="B140" s="84" t="s">
        <v>390</v>
      </c>
      <c r="C140" s="85">
        <v>2</v>
      </c>
      <c r="D140" s="85" t="s">
        <v>9</v>
      </c>
      <c r="E140" s="87">
        <v>134.01</v>
      </c>
      <c r="F140" s="83">
        <f t="shared" si="13"/>
        <v>268.02</v>
      </c>
    </row>
    <row r="141" spans="1:6" ht="25.5" x14ac:dyDescent="0.25">
      <c r="A141" s="121">
        <v>1160</v>
      </c>
      <c r="B141" s="84" t="s">
        <v>391</v>
      </c>
      <c r="C141" s="85">
        <v>2</v>
      </c>
      <c r="D141" s="85" t="s">
        <v>9</v>
      </c>
      <c r="E141" s="87">
        <v>160</v>
      </c>
      <c r="F141" s="83">
        <f t="shared" si="13"/>
        <v>320</v>
      </c>
    </row>
    <row r="142" spans="1:6" ht="25.5" x14ac:dyDescent="0.25">
      <c r="A142" s="121">
        <v>1161</v>
      </c>
      <c r="B142" s="84" t="s">
        <v>392</v>
      </c>
      <c r="C142" s="85">
        <v>2</v>
      </c>
      <c r="D142" s="85" t="s">
        <v>9</v>
      </c>
      <c r="E142" s="87">
        <v>206.32</v>
      </c>
      <c r="F142" s="83">
        <f t="shared" si="13"/>
        <v>412.64</v>
      </c>
    </row>
    <row r="143" spans="1:6" x14ac:dyDescent="0.25">
      <c r="A143" s="121">
        <v>1162</v>
      </c>
      <c r="B143" s="84" t="s">
        <v>393</v>
      </c>
      <c r="C143" s="85">
        <v>1</v>
      </c>
      <c r="D143" s="85" t="s">
        <v>9</v>
      </c>
      <c r="E143" s="86">
        <v>7870</v>
      </c>
      <c r="F143" s="83">
        <f t="shared" si="13"/>
        <v>7870</v>
      </c>
    </row>
    <row r="144" spans="1:6" x14ac:dyDescent="0.25">
      <c r="A144" s="121">
        <v>1163</v>
      </c>
      <c r="B144" s="84" t="s">
        <v>394</v>
      </c>
      <c r="C144" s="85">
        <v>1</v>
      </c>
      <c r="D144" s="85" t="s">
        <v>9</v>
      </c>
      <c r="E144" s="86">
        <v>9915.25</v>
      </c>
      <c r="F144" s="83">
        <f t="shared" si="13"/>
        <v>9915.25</v>
      </c>
    </row>
    <row r="145" spans="1:6" x14ac:dyDescent="0.25">
      <c r="A145" s="121">
        <v>1164</v>
      </c>
      <c r="B145" s="84" t="s">
        <v>395</v>
      </c>
      <c r="C145" s="85">
        <v>1</v>
      </c>
      <c r="D145" s="85" t="s">
        <v>9</v>
      </c>
      <c r="E145" s="86">
        <v>4683.12</v>
      </c>
      <c r="F145" s="83">
        <f t="shared" ref="F145:F163" si="14">E145*C145</f>
        <v>4683.12</v>
      </c>
    </row>
    <row r="146" spans="1:6" x14ac:dyDescent="0.25">
      <c r="A146" s="121">
        <v>1166</v>
      </c>
      <c r="B146" s="84" t="s">
        <v>396</v>
      </c>
      <c r="C146" s="97">
        <f>21-5</f>
        <v>16</v>
      </c>
      <c r="D146" s="85" t="s">
        <v>9</v>
      </c>
      <c r="E146" s="86">
        <v>1380.6</v>
      </c>
      <c r="F146" s="83">
        <f t="shared" si="14"/>
        <v>22089.599999999999</v>
      </c>
    </row>
    <row r="147" spans="1:6" ht="25.5" x14ac:dyDescent="0.25">
      <c r="A147" s="121">
        <v>1167</v>
      </c>
      <c r="B147" s="92" t="s">
        <v>435</v>
      </c>
      <c r="C147" s="93">
        <v>15</v>
      </c>
      <c r="D147" s="93" t="s">
        <v>15</v>
      </c>
      <c r="E147" s="93">
        <v>800</v>
      </c>
      <c r="F147" s="96">
        <f t="shared" si="14"/>
        <v>12000</v>
      </c>
    </row>
    <row r="148" spans="1:6" ht="25.5" x14ac:dyDescent="0.25">
      <c r="A148" s="121">
        <v>1168</v>
      </c>
      <c r="B148" s="92" t="s">
        <v>94</v>
      </c>
      <c r="C148" s="93">
        <v>23</v>
      </c>
      <c r="D148" s="93" t="s">
        <v>15</v>
      </c>
      <c r="E148" s="93">
        <v>800</v>
      </c>
      <c r="F148" s="96">
        <f t="shared" si="14"/>
        <v>18400</v>
      </c>
    </row>
    <row r="149" spans="1:6" ht="25.5" x14ac:dyDescent="0.25">
      <c r="A149" s="121">
        <v>1169</v>
      </c>
      <c r="B149" s="92" t="s">
        <v>436</v>
      </c>
      <c r="C149" s="97">
        <f>24-10</f>
        <v>14</v>
      </c>
      <c r="D149" s="93" t="s">
        <v>15</v>
      </c>
      <c r="E149" s="93">
        <v>800</v>
      </c>
      <c r="F149" s="96">
        <f t="shared" si="14"/>
        <v>11200</v>
      </c>
    </row>
    <row r="150" spans="1:6" ht="25.5" x14ac:dyDescent="0.25">
      <c r="A150" s="121">
        <v>1170</v>
      </c>
      <c r="B150" s="92" t="s">
        <v>437</v>
      </c>
      <c r="C150" s="93">
        <v>14</v>
      </c>
      <c r="D150" s="93" t="s">
        <v>15</v>
      </c>
      <c r="E150" s="93">
        <v>800</v>
      </c>
      <c r="F150" s="96">
        <f t="shared" si="14"/>
        <v>11200</v>
      </c>
    </row>
    <row r="151" spans="1:6" ht="25.5" x14ac:dyDescent="0.25">
      <c r="A151" s="121">
        <v>1171</v>
      </c>
      <c r="B151" s="92" t="s">
        <v>438</v>
      </c>
      <c r="C151" s="93">
        <v>13</v>
      </c>
      <c r="D151" s="93" t="s">
        <v>15</v>
      </c>
      <c r="E151" s="93">
        <v>800</v>
      </c>
      <c r="F151" s="96">
        <f t="shared" si="14"/>
        <v>10400</v>
      </c>
    </row>
    <row r="152" spans="1:6" ht="25.5" x14ac:dyDescent="0.25">
      <c r="A152" s="121">
        <v>1172</v>
      </c>
      <c r="B152" s="92" t="s">
        <v>439</v>
      </c>
      <c r="C152" s="93">
        <v>18</v>
      </c>
      <c r="D152" s="93" t="s">
        <v>15</v>
      </c>
      <c r="E152" s="93">
        <v>800</v>
      </c>
      <c r="F152" s="96">
        <f t="shared" si="14"/>
        <v>14400</v>
      </c>
    </row>
    <row r="153" spans="1:6" ht="25.5" x14ac:dyDescent="0.25">
      <c r="A153" s="121">
        <v>1173</v>
      </c>
      <c r="B153" s="92" t="s">
        <v>440</v>
      </c>
      <c r="C153" s="93">
        <v>15</v>
      </c>
      <c r="D153" s="93" t="s">
        <v>15</v>
      </c>
      <c r="E153" s="93">
        <v>800</v>
      </c>
      <c r="F153" s="96">
        <f t="shared" si="14"/>
        <v>12000</v>
      </c>
    </row>
    <row r="154" spans="1:6" ht="25.5" x14ac:dyDescent="0.25">
      <c r="A154" s="121">
        <v>1174</v>
      </c>
      <c r="B154" s="92" t="s">
        <v>441</v>
      </c>
      <c r="C154" s="93">
        <v>0.97</v>
      </c>
      <c r="D154" s="93" t="s">
        <v>11</v>
      </c>
      <c r="E154" s="93">
        <v>159.58000000000001</v>
      </c>
      <c r="F154" s="96">
        <f t="shared" si="14"/>
        <v>154.79260000000002</v>
      </c>
    </row>
    <row r="155" spans="1:6" ht="25.5" x14ac:dyDescent="0.25">
      <c r="A155" s="121">
        <v>1175</v>
      </c>
      <c r="B155" s="92" t="s">
        <v>442</v>
      </c>
      <c r="C155" s="93">
        <v>2.0499999999999998</v>
      </c>
      <c r="D155" s="93" t="s">
        <v>11</v>
      </c>
      <c r="E155" s="93">
        <v>151.69999999999999</v>
      </c>
      <c r="F155" s="96">
        <f t="shared" si="14"/>
        <v>310.98499999999996</v>
      </c>
    </row>
    <row r="156" spans="1:6" x14ac:dyDescent="0.25">
      <c r="A156" s="121">
        <v>1176</v>
      </c>
      <c r="B156" s="92" t="s">
        <v>443</v>
      </c>
      <c r="C156" s="93">
        <v>6</v>
      </c>
      <c r="D156" s="93" t="s">
        <v>11</v>
      </c>
      <c r="E156" s="93">
        <v>83.48</v>
      </c>
      <c r="F156" s="96">
        <f t="shared" si="14"/>
        <v>500.88</v>
      </c>
    </row>
    <row r="157" spans="1:6" x14ac:dyDescent="0.25">
      <c r="A157" s="121">
        <v>1179</v>
      </c>
      <c r="B157" s="92" t="s">
        <v>444</v>
      </c>
      <c r="C157" s="97">
        <f>10-7</f>
        <v>3</v>
      </c>
      <c r="D157" s="93" t="s">
        <v>9</v>
      </c>
      <c r="E157" s="93">
        <v>170</v>
      </c>
      <c r="F157" s="96">
        <f t="shared" si="14"/>
        <v>510</v>
      </c>
    </row>
    <row r="158" spans="1:6" ht="25.5" x14ac:dyDescent="0.25">
      <c r="A158" s="121">
        <v>1190</v>
      </c>
      <c r="B158" s="92" t="s">
        <v>445</v>
      </c>
      <c r="C158" s="93">
        <v>3</v>
      </c>
      <c r="D158" s="93" t="s">
        <v>9</v>
      </c>
      <c r="E158" s="93">
        <v>182.46</v>
      </c>
      <c r="F158" s="96">
        <f t="shared" si="14"/>
        <v>547.38</v>
      </c>
    </row>
    <row r="159" spans="1:6" ht="25.5" x14ac:dyDescent="0.25">
      <c r="A159" s="121">
        <v>1194</v>
      </c>
      <c r="B159" s="92" t="s">
        <v>446</v>
      </c>
      <c r="C159" s="93">
        <v>8</v>
      </c>
      <c r="D159" s="93" t="s">
        <v>11</v>
      </c>
      <c r="E159" s="93">
        <v>304.60000000000002</v>
      </c>
      <c r="F159" s="96">
        <f t="shared" si="14"/>
        <v>2436.8000000000002</v>
      </c>
    </row>
    <row r="160" spans="1:6" ht="25.5" x14ac:dyDescent="0.25">
      <c r="A160" s="121">
        <v>1195</v>
      </c>
      <c r="B160" s="92" t="s">
        <v>389</v>
      </c>
      <c r="C160" s="93">
        <v>9</v>
      </c>
      <c r="D160" s="93" t="s">
        <v>11</v>
      </c>
      <c r="E160" s="93">
        <v>199.44</v>
      </c>
      <c r="F160" s="96">
        <f t="shared" si="14"/>
        <v>1794.96</v>
      </c>
    </row>
    <row r="161" spans="1:6" ht="25.5" x14ac:dyDescent="0.25">
      <c r="A161" s="121">
        <v>1196</v>
      </c>
      <c r="B161" s="92" t="s">
        <v>389</v>
      </c>
      <c r="C161" s="93">
        <v>8</v>
      </c>
      <c r="D161" s="93" t="s">
        <v>11</v>
      </c>
      <c r="E161" s="93">
        <v>167.8</v>
      </c>
      <c r="F161" s="96">
        <f t="shared" si="14"/>
        <v>1342.4</v>
      </c>
    </row>
    <row r="162" spans="1:6" x14ac:dyDescent="0.25">
      <c r="A162" s="121">
        <v>1200</v>
      </c>
      <c r="B162" s="92" t="s">
        <v>390</v>
      </c>
      <c r="C162" s="93">
        <v>1</v>
      </c>
      <c r="D162" s="93" t="s">
        <v>9</v>
      </c>
      <c r="E162" s="93">
        <v>121</v>
      </c>
      <c r="F162" s="96">
        <f t="shared" si="14"/>
        <v>121</v>
      </c>
    </row>
    <row r="163" spans="1:6" x14ac:dyDescent="0.25">
      <c r="A163" s="121">
        <v>1201</v>
      </c>
      <c r="B163" s="92" t="s">
        <v>447</v>
      </c>
      <c r="C163" s="93">
        <v>60</v>
      </c>
      <c r="D163" s="93" t="s">
        <v>11</v>
      </c>
      <c r="E163" s="93">
        <v>94.35</v>
      </c>
      <c r="F163" s="96">
        <f t="shared" si="14"/>
        <v>5661</v>
      </c>
    </row>
    <row r="164" spans="1:6" x14ac:dyDescent="0.25">
      <c r="A164" s="121">
        <v>1207</v>
      </c>
      <c r="B164" s="92" t="s">
        <v>448</v>
      </c>
      <c r="C164" s="93">
        <v>10</v>
      </c>
      <c r="D164" s="93" t="s">
        <v>11</v>
      </c>
      <c r="E164" s="93">
        <v>642.6</v>
      </c>
      <c r="F164" s="96">
        <f t="shared" ref="F164:F167" si="15">E164*C164</f>
        <v>6426</v>
      </c>
    </row>
    <row r="165" spans="1:6" ht="25.5" x14ac:dyDescent="0.25">
      <c r="A165" s="121">
        <v>1208</v>
      </c>
      <c r="B165" s="92" t="s">
        <v>449</v>
      </c>
      <c r="C165" s="93">
        <v>5</v>
      </c>
      <c r="D165" s="93" t="s">
        <v>9</v>
      </c>
      <c r="E165" s="93">
        <v>408.45</v>
      </c>
      <c r="F165" s="96">
        <f t="shared" si="15"/>
        <v>2042.25</v>
      </c>
    </row>
    <row r="166" spans="1:6" ht="25.5" x14ac:dyDescent="0.25">
      <c r="A166" s="121">
        <v>1209</v>
      </c>
      <c r="B166" s="92" t="s">
        <v>450</v>
      </c>
      <c r="C166" s="93">
        <v>5</v>
      </c>
      <c r="D166" s="93" t="s">
        <v>9</v>
      </c>
      <c r="E166" s="93">
        <v>408.45</v>
      </c>
      <c r="F166" s="36">
        <f t="shared" si="15"/>
        <v>2042.25</v>
      </c>
    </row>
    <row r="167" spans="1:6" ht="25.5" x14ac:dyDescent="0.25">
      <c r="A167" s="121">
        <v>1210</v>
      </c>
      <c r="B167" s="92" t="s">
        <v>451</v>
      </c>
      <c r="C167" s="93">
        <v>1</v>
      </c>
      <c r="D167" s="93" t="s">
        <v>9</v>
      </c>
      <c r="E167" s="93">
        <v>408.45</v>
      </c>
      <c r="F167" s="36">
        <f t="shared" si="15"/>
        <v>408.45</v>
      </c>
    </row>
    <row r="168" spans="1:6" x14ac:dyDescent="0.25">
      <c r="A168" s="121">
        <v>1213</v>
      </c>
      <c r="B168" s="8" t="s">
        <v>469</v>
      </c>
      <c r="C168" s="102">
        <v>30</v>
      </c>
      <c r="D168" s="1" t="s">
        <v>9</v>
      </c>
      <c r="E168" s="4">
        <v>0.8</v>
      </c>
      <c r="F168" s="4">
        <f t="shared" ref="F168:F191" si="16">E168*C168</f>
        <v>24</v>
      </c>
    </row>
    <row r="169" spans="1:6" x14ac:dyDescent="0.25">
      <c r="A169" s="121">
        <v>1214</v>
      </c>
      <c r="B169" s="8" t="s">
        <v>470</v>
      </c>
      <c r="C169" s="102">
        <v>30</v>
      </c>
      <c r="D169" s="1" t="s">
        <v>9</v>
      </c>
      <c r="E169" s="4">
        <v>1.18</v>
      </c>
      <c r="F169" s="4">
        <f t="shared" si="16"/>
        <v>35.4</v>
      </c>
    </row>
    <row r="170" spans="1:6" x14ac:dyDescent="0.25">
      <c r="A170" s="121">
        <v>1215</v>
      </c>
      <c r="B170" s="8" t="s">
        <v>471</v>
      </c>
      <c r="C170" s="102">
        <v>10</v>
      </c>
      <c r="D170" s="1" t="s">
        <v>11</v>
      </c>
      <c r="E170" s="4">
        <v>154.47999999999999</v>
      </c>
      <c r="F170" s="4">
        <f t="shared" si="16"/>
        <v>1544.8</v>
      </c>
    </row>
    <row r="171" spans="1:6" x14ac:dyDescent="0.25">
      <c r="A171" s="121">
        <v>1218</v>
      </c>
      <c r="B171" s="8" t="s">
        <v>472</v>
      </c>
      <c r="C171" s="102">
        <v>2</v>
      </c>
      <c r="D171" s="1" t="s">
        <v>9</v>
      </c>
      <c r="E171" s="4">
        <v>8912.43</v>
      </c>
      <c r="F171" s="4">
        <f t="shared" si="16"/>
        <v>17824.86</v>
      </c>
    </row>
    <row r="172" spans="1:6" ht="30" x14ac:dyDescent="0.25">
      <c r="A172" s="121">
        <v>1220</v>
      </c>
      <c r="B172" s="8" t="s">
        <v>441</v>
      </c>
      <c r="C172" s="102">
        <v>3</v>
      </c>
      <c r="D172" s="1" t="s">
        <v>11</v>
      </c>
      <c r="E172" s="4">
        <v>96.18</v>
      </c>
      <c r="F172" s="4">
        <f t="shared" si="16"/>
        <v>288.54000000000002</v>
      </c>
    </row>
    <row r="173" spans="1:6" ht="30" x14ac:dyDescent="0.25">
      <c r="A173" s="121">
        <v>1221</v>
      </c>
      <c r="B173" s="8" t="s">
        <v>441</v>
      </c>
      <c r="C173" s="102">
        <v>4</v>
      </c>
      <c r="D173" s="1" t="s">
        <v>11</v>
      </c>
      <c r="E173" s="4">
        <v>95.58</v>
      </c>
      <c r="F173" s="4">
        <f t="shared" si="16"/>
        <v>382.32</v>
      </c>
    </row>
    <row r="174" spans="1:6" ht="30" x14ac:dyDescent="0.25">
      <c r="A174" s="121">
        <v>1222</v>
      </c>
      <c r="B174" s="8" t="s">
        <v>456</v>
      </c>
      <c r="C174" s="102">
        <v>2</v>
      </c>
      <c r="D174" s="1" t="s">
        <v>11</v>
      </c>
      <c r="E174" s="4">
        <v>76.42</v>
      </c>
      <c r="F174" s="4">
        <f t="shared" si="16"/>
        <v>152.84</v>
      </c>
    </row>
    <row r="175" spans="1:6" x14ac:dyDescent="0.25">
      <c r="A175" s="121">
        <v>1223</v>
      </c>
      <c r="B175" s="8" t="s">
        <v>473</v>
      </c>
      <c r="C175" s="102">
        <v>60</v>
      </c>
      <c r="D175" s="1" t="s">
        <v>9</v>
      </c>
      <c r="E175" s="4">
        <v>0.38</v>
      </c>
      <c r="F175" s="4">
        <f t="shared" si="16"/>
        <v>22.8</v>
      </c>
    </row>
    <row r="176" spans="1:6" x14ac:dyDescent="0.25">
      <c r="A176" s="121">
        <v>1224</v>
      </c>
      <c r="B176" s="8" t="s">
        <v>474</v>
      </c>
      <c r="C176" s="102">
        <v>13</v>
      </c>
      <c r="D176" s="1" t="s">
        <v>9</v>
      </c>
      <c r="E176" s="4">
        <v>194.75</v>
      </c>
      <c r="F176" s="4">
        <f t="shared" si="16"/>
        <v>2531.75</v>
      </c>
    </row>
    <row r="177" spans="1:6" ht="30" x14ac:dyDescent="0.25">
      <c r="A177" s="121">
        <v>1225</v>
      </c>
      <c r="B177" s="8" t="s">
        <v>475</v>
      </c>
      <c r="C177" s="102">
        <v>3</v>
      </c>
      <c r="D177" s="1" t="s">
        <v>9</v>
      </c>
      <c r="E177" s="4">
        <v>3669.49</v>
      </c>
      <c r="F177" s="4">
        <f t="shared" si="16"/>
        <v>11008.47</v>
      </c>
    </row>
    <row r="178" spans="1:6" x14ac:dyDescent="0.25">
      <c r="A178" s="121">
        <v>1226</v>
      </c>
      <c r="B178" s="8" t="s">
        <v>476</v>
      </c>
      <c r="C178" s="102">
        <v>322</v>
      </c>
      <c r="D178" s="1" t="s">
        <v>9</v>
      </c>
      <c r="E178" s="4">
        <v>0.16</v>
      </c>
      <c r="F178" s="4">
        <f t="shared" si="16"/>
        <v>51.52</v>
      </c>
    </row>
    <row r="179" spans="1:6" x14ac:dyDescent="0.25">
      <c r="A179" s="121">
        <v>1227</v>
      </c>
      <c r="B179" s="8" t="s">
        <v>477</v>
      </c>
      <c r="C179" s="102">
        <v>16</v>
      </c>
      <c r="D179" s="1" t="s">
        <v>14</v>
      </c>
      <c r="E179" s="4">
        <v>7.49</v>
      </c>
      <c r="F179" s="4">
        <f t="shared" si="16"/>
        <v>119.84</v>
      </c>
    </row>
    <row r="180" spans="1:6" x14ac:dyDescent="0.25">
      <c r="A180" s="121">
        <v>1228</v>
      </c>
      <c r="B180" s="8" t="s">
        <v>478</v>
      </c>
      <c r="C180" s="102">
        <v>20</v>
      </c>
      <c r="D180" s="1" t="s">
        <v>14</v>
      </c>
      <c r="E180" s="4">
        <v>41.65</v>
      </c>
      <c r="F180" s="4">
        <f t="shared" si="16"/>
        <v>833</v>
      </c>
    </row>
    <row r="181" spans="1:6" x14ac:dyDescent="0.25">
      <c r="A181" s="121">
        <v>1229</v>
      </c>
      <c r="B181" s="8" t="s">
        <v>479</v>
      </c>
      <c r="C181" s="102">
        <v>40</v>
      </c>
      <c r="D181" s="1" t="s">
        <v>9</v>
      </c>
      <c r="E181" s="4">
        <v>5.88</v>
      </c>
      <c r="F181" s="4">
        <f t="shared" si="16"/>
        <v>235.2</v>
      </c>
    </row>
    <row r="182" spans="1:6" x14ac:dyDescent="0.25">
      <c r="A182" s="121">
        <v>1230</v>
      </c>
      <c r="B182" s="8" t="s">
        <v>480</v>
      </c>
      <c r="C182" s="102">
        <v>2</v>
      </c>
      <c r="D182" s="1" t="s">
        <v>9</v>
      </c>
      <c r="E182" s="4">
        <v>45.71</v>
      </c>
      <c r="F182" s="4">
        <f t="shared" si="16"/>
        <v>91.42</v>
      </c>
    </row>
    <row r="183" spans="1:6" ht="30" x14ac:dyDescent="0.25">
      <c r="A183" s="121">
        <v>1232</v>
      </c>
      <c r="B183" s="8" t="s">
        <v>481</v>
      </c>
      <c r="C183" s="102">
        <v>1</v>
      </c>
      <c r="D183" s="1" t="s">
        <v>9</v>
      </c>
      <c r="E183" s="4">
        <v>640</v>
      </c>
      <c r="F183" s="4">
        <f t="shared" si="16"/>
        <v>640</v>
      </c>
    </row>
    <row r="184" spans="1:6" ht="30" x14ac:dyDescent="0.25">
      <c r="A184" s="121">
        <v>1233</v>
      </c>
      <c r="B184" s="8" t="s">
        <v>482</v>
      </c>
      <c r="C184" s="102">
        <v>1</v>
      </c>
      <c r="D184" s="1" t="s">
        <v>9</v>
      </c>
      <c r="E184" s="4">
        <v>386.79</v>
      </c>
      <c r="F184" s="4">
        <f t="shared" si="16"/>
        <v>386.79</v>
      </c>
    </row>
    <row r="185" spans="1:6" ht="30" x14ac:dyDescent="0.25">
      <c r="A185" s="121">
        <v>1234</v>
      </c>
      <c r="B185" s="8" t="s">
        <v>483</v>
      </c>
      <c r="C185" s="102">
        <v>3</v>
      </c>
      <c r="D185" s="1" t="s">
        <v>9</v>
      </c>
      <c r="E185" s="4">
        <v>936</v>
      </c>
      <c r="F185" s="4">
        <f t="shared" si="16"/>
        <v>2808</v>
      </c>
    </row>
    <row r="186" spans="1:6" ht="30" x14ac:dyDescent="0.25">
      <c r="A186" s="121">
        <v>1235</v>
      </c>
      <c r="B186" s="8" t="s">
        <v>484</v>
      </c>
      <c r="C186" s="102">
        <v>1</v>
      </c>
      <c r="D186" s="1" t="s">
        <v>9</v>
      </c>
      <c r="E186" s="4">
        <v>711.34</v>
      </c>
      <c r="F186" s="4">
        <f t="shared" si="16"/>
        <v>711.34</v>
      </c>
    </row>
    <row r="187" spans="1:6" x14ac:dyDescent="0.25">
      <c r="A187" s="121">
        <v>1237</v>
      </c>
      <c r="B187" s="8" t="s">
        <v>485</v>
      </c>
      <c r="C187" s="102">
        <v>10</v>
      </c>
      <c r="D187" s="1" t="s">
        <v>9</v>
      </c>
      <c r="E187" s="4">
        <v>47</v>
      </c>
      <c r="F187" s="4">
        <f t="shared" si="16"/>
        <v>470</v>
      </c>
    </row>
    <row r="188" spans="1:6" x14ac:dyDescent="0.25">
      <c r="A188" s="121">
        <v>1238</v>
      </c>
      <c r="B188" s="8" t="s">
        <v>486</v>
      </c>
      <c r="C188" s="102">
        <v>10</v>
      </c>
      <c r="D188" s="1" t="s">
        <v>9</v>
      </c>
      <c r="E188" s="4">
        <v>65</v>
      </c>
      <c r="F188" s="4">
        <f t="shared" si="16"/>
        <v>650</v>
      </c>
    </row>
    <row r="189" spans="1:6" x14ac:dyDescent="0.25">
      <c r="A189" s="121">
        <v>1240</v>
      </c>
      <c r="B189" s="8" t="s">
        <v>487</v>
      </c>
      <c r="C189" s="102">
        <v>2</v>
      </c>
      <c r="D189" s="1" t="s">
        <v>9</v>
      </c>
      <c r="E189" s="4">
        <v>875.59</v>
      </c>
      <c r="F189" s="4">
        <f t="shared" si="16"/>
        <v>1751.18</v>
      </c>
    </row>
    <row r="190" spans="1:6" x14ac:dyDescent="0.25">
      <c r="A190" s="121">
        <v>1242</v>
      </c>
      <c r="B190" s="8" t="s">
        <v>488</v>
      </c>
      <c r="C190" s="102">
        <v>380</v>
      </c>
      <c r="D190" s="1" t="s">
        <v>9</v>
      </c>
      <c r="E190" s="4">
        <v>0.6</v>
      </c>
      <c r="F190" s="4">
        <f t="shared" si="16"/>
        <v>228</v>
      </c>
    </row>
    <row r="191" spans="1:6" x14ac:dyDescent="0.25">
      <c r="A191" s="121">
        <v>1243</v>
      </c>
      <c r="B191" s="8" t="s">
        <v>489</v>
      </c>
      <c r="C191" s="102">
        <v>1</v>
      </c>
      <c r="D191" s="1" t="s">
        <v>11</v>
      </c>
      <c r="E191" s="4">
        <v>136.5</v>
      </c>
      <c r="F191" s="4">
        <f t="shared" si="16"/>
        <v>136.5</v>
      </c>
    </row>
    <row r="192" spans="1:6" ht="45" x14ac:dyDescent="0.25">
      <c r="A192" s="121">
        <v>1250</v>
      </c>
      <c r="B192" s="8" t="s">
        <v>490</v>
      </c>
      <c r="C192" s="102">
        <v>18</v>
      </c>
      <c r="D192" s="1" t="s">
        <v>9</v>
      </c>
      <c r="E192" s="4">
        <v>15.08</v>
      </c>
      <c r="F192" s="4">
        <f t="shared" ref="F192:F212" si="17">E192*C192</f>
        <v>271.44</v>
      </c>
    </row>
    <row r="193" spans="1:6" ht="30" x14ac:dyDescent="0.25">
      <c r="A193" s="121">
        <v>1251</v>
      </c>
      <c r="B193" s="8" t="s">
        <v>491</v>
      </c>
      <c r="C193" s="102">
        <v>9</v>
      </c>
      <c r="D193" s="1" t="s">
        <v>9</v>
      </c>
      <c r="E193" s="4">
        <v>10.84</v>
      </c>
      <c r="F193" s="4">
        <f t="shared" si="17"/>
        <v>97.56</v>
      </c>
    </row>
    <row r="194" spans="1:6" x14ac:dyDescent="0.25">
      <c r="A194" s="121">
        <v>1252</v>
      </c>
      <c r="B194" s="8" t="s">
        <v>492</v>
      </c>
      <c r="C194" s="102">
        <v>18</v>
      </c>
      <c r="D194" s="1" t="s">
        <v>9</v>
      </c>
      <c r="E194" s="4">
        <v>21.46</v>
      </c>
      <c r="F194" s="4">
        <f t="shared" si="17"/>
        <v>386.28000000000003</v>
      </c>
    </row>
    <row r="195" spans="1:6" x14ac:dyDescent="0.25">
      <c r="A195" s="121">
        <v>1258</v>
      </c>
      <c r="B195" s="8" t="s">
        <v>493</v>
      </c>
      <c r="C195" s="102">
        <v>23</v>
      </c>
      <c r="D195" s="1" t="s">
        <v>9</v>
      </c>
      <c r="E195" s="4">
        <v>39.53</v>
      </c>
      <c r="F195" s="4">
        <f t="shared" si="17"/>
        <v>909.19</v>
      </c>
    </row>
    <row r="196" spans="1:6" ht="30" x14ac:dyDescent="0.25">
      <c r="A196" s="121">
        <v>1259</v>
      </c>
      <c r="B196" s="8" t="s">
        <v>494</v>
      </c>
      <c r="C196" s="102">
        <v>13</v>
      </c>
      <c r="D196" s="1" t="s">
        <v>15</v>
      </c>
      <c r="E196" s="4">
        <v>114.75</v>
      </c>
      <c r="F196" s="4">
        <f t="shared" si="17"/>
        <v>1491.75</v>
      </c>
    </row>
    <row r="197" spans="1:6" ht="30" x14ac:dyDescent="0.25">
      <c r="A197" s="121">
        <v>1266</v>
      </c>
      <c r="B197" s="8" t="s">
        <v>495</v>
      </c>
      <c r="C197" s="102">
        <v>2</v>
      </c>
      <c r="D197" s="1" t="s">
        <v>9</v>
      </c>
      <c r="E197" s="4">
        <v>2.61</v>
      </c>
      <c r="F197" s="4">
        <f t="shared" si="17"/>
        <v>5.22</v>
      </c>
    </row>
    <row r="198" spans="1:6" ht="30" x14ac:dyDescent="0.25">
      <c r="A198" s="121">
        <v>1267</v>
      </c>
      <c r="B198" s="8" t="s">
        <v>496</v>
      </c>
      <c r="C198" s="102">
        <v>22</v>
      </c>
      <c r="D198" s="1" t="s">
        <v>9</v>
      </c>
      <c r="E198" s="4">
        <v>9.1199999999999992</v>
      </c>
      <c r="F198" s="4">
        <f t="shared" si="17"/>
        <v>200.64</v>
      </c>
    </row>
    <row r="199" spans="1:6" ht="30" x14ac:dyDescent="0.25">
      <c r="A199" s="121">
        <v>1268</v>
      </c>
      <c r="B199" s="8" t="s">
        <v>497</v>
      </c>
      <c r="C199" s="102">
        <v>1</v>
      </c>
      <c r="D199" s="1" t="s">
        <v>9</v>
      </c>
      <c r="E199" s="4">
        <v>8457.6200000000008</v>
      </c>
      <c r="F199" s="4">
        <f t="shared" si="17"/>
        <v>8457.6200000000008</v>
      </c>
    </row>
    <row r="200" spans="1:6" ht="30" x14ac:dyDescent="0.25">
      <c r="A200" s="121">
        <v>1269</v>
      </c>
      <c r="B200" s="8" t="s">
        <v>498</v>
      </c>
      <c r="C200" s="102">
        <v>2</v>
      </c>
      <c r="D200" s="1" t="s">
        <v>9</v>
      </c>
      <c r="E200" s="4">
        <v>1309.8900000000001</v>
      </c>
      <c r="F200" s="4">
        <f t="shared" si="17"/>
        <v>2619.7800000000002</v>
      </c>
    </row>
    <row r="201" spans="1:6" x14ac:dyDescent="0.25">
      <c r="A201" s="121">
        <v>1270</v>
      </c>
      <c r="B201" s="8" t="s">
        <v>499</v>
      </c>
      <c r="C201" s="102">
        <v>2</v>
      </c>
      <c r="D201" s="1" t="s">
        <v>9</v>
      </c>
      <c r="E201" s="4">
        <v>7.23</v>
      </c>
      <c r="F201" s="4">
        <f t="shared" si="17"/>
        <v>14.46</v>
      </c>
    </row>
    <row r="202" spans="1:6" x14ac:dyDescent="0.25">
      <c r="A202" s="121">
        <v>1271</v>
      </c>
      <c r="B202" s="8" t="s">
        <v>425</v>
      </c>
      <c r="C202" s="102">
        <v>12</v>
      </c>
      <c r="D202" s="1" t="s">
        <v>9</v>
      </c>
      <c r="E202" s="4">
        <v>50</v>
      </c>
      <c r="F202" s="4">
        <f t="shared" si="17"/>
        <v>600</v>
      </c>
    </row>
    <row r="203" spans="1:6" x14ac:dyDescent="0.25">
      <c r="A203" s="121">
        <v>1272</v>
      </c>
      <c r="B203" s="8" t="s">
        <v>157</v>
      </c>
      <c r="C203" s="102">
        <v>328</v>
      </c>
      <c r="D203" s="1" t="s">
        <v>9</v>
      </c>
      <c r="E203" s="4">
        <v>0.36</v>
      </c>
      <c r="F203" s="4">
        <f t="shared" si="17"/>
        <v>118.08</v>
      </c>
    </row>
    <row r="204" spans="1:6" ht="30" x14ac:dyDescent="0.25">
      <c r="A204" s="121">
        <v>1273</v>
      </c>
      <c r="B204" s="8" t="s">
        <v>500</v>
      </c>
      <c r="C204" s="102">
        <v>1</v>
      </c>
      <c r="D204" s="1" t="s">
        <v>9</v>
      </c>
      <c r="E204" s="4">
        <v>10084.75</v>
      </c>
      <c r="F204" s="4">
        <f t="shared" si="17"/>
        <v>10084.75</v>
      </c>
    </row>
    <row r="205" spans="1:6" x14ac:dyDescent="0.25">
      <c r="A205" s="121">
        <v>1275</v>
      </c>
      <c r="B205" s="8" t="s">
        <v>501</v>
      </c>
      <c r="C205" s="102">
        <v>2</v>
      </c>
      <c r="D205" s="1" t="s">
        <v>9</v>
      </c>
      <c r="E205" s="4">
        <v>20.39</v>
      </c>
      <c r="F205" s="4">
        <f t="shared" si="17"/>
        <v>40.78</v>
      </c>
    </row>
    <row r="206" spans="1:6" x14ac:dyDescent="0.25">
      <c r="A206" s="121">
        <v>1276</v>
      </c>
      <c r="B206" s="8" t="s">
        <v>468</v>
      </c>
      <c r="C206" s="102">
        <v>10.8</v>
      </c>
      <c r="D206" s="1" t="s">
        <v>11</v>
      </c>
      <c r="E206" s="4">
        <v>721.02</v>
      </c>
      <c r="F206" s="4">
        <f t="shared" si="17"/>
        <v>7787.0160000000005</v>
      </c>
    </row>
    <row r="207" spans="1:6" ht="30" x14ac:dyDescent="0.25">
      <c r="A207" s="121">
        <v>1280</v>
      </c>
      <c r="B207" s="8" t="s">
        <v>502</v>
      </c>
      <c r="C207" s="102">
        <v>3</v>
      </c>
      <c r="D207" s="1" t="s">
        <v>9</v>
      </c>
      <c r="E207" s="4">
        <v>63.93</v>
      </c>
      <c r="F207" s="4">
        <f t="shared" si="17"/>
        <v>191.79</v>
      </c>
    </row>
    <row r="208" spans="1:6" x14ac:dyDescent="0.25">
      <c r="A208" s="121">
        <v>1281</v>
      </c>
      <c r="B208" s="8" t="s">
        <v>160</v>
      </c>
      <c r="C208" s="102">
        <v>3</v>
      </c>
      <c r="D208" s="1" t="s">
        <v>9</v>
      </c>
      <c r="E208" s="4">
        <v>52.62</v>
      </c>
      <c r="F208" s="4">
        <f t="shared" si="17"/>
        <v>157.85999999999999</v>
      </c>
    </row>
    <row r="209" spans="1:6" x14ac:dyDescent="0.25">
      <c r="A209" s="121">
        <v>1290</v>
      </c>
      <c r="B209" s="8" t="s">
        <v>503</v>
      </c>
      <c r="C209" s="102">
        <v>3</v>
      </c>
      <c r="D209" s="1" t="s">
        <v>9</v>
      </c>
      <c r="E209" s="4">
        <v>24.86</v>
      </c>
      <c r="F209" s="4">
        <f t="shared" si="17"/>
        <v>74.58</v>
      </c>
    </row>
    <row r="210" spans="1:6" x14ac:dyDescent="0.25">
      <c r="A210" s="121">
        <v>1291</v>
      </c>
      <c r="B210" s="8" t="s">
        <v>504</v>
      </c>
      <c r="C210" s="102">
        <v>1.65</v>
      </c>
      <c r="D210" s="1" t="s">
        <v>11</v>
      </c>
      <c r="E210" s="4">
        <v>74.48</v>
      </c>
      <c r="F210" s="4">
        <f t="shared" si="17"/>
        <v>122.892</v>
      </c>
    </row>
    <row r="211" spans="1:6" x14ac:dyDescent="0.25">
      <c r="A211" s="121">
        <v>1292</v>
      </c>
      <c r="B211" s="8" t="s">
        <v>505</v>
      </c>
      <c r="C211" s="102">
        <v>1.01</v>
      </c>
      <c r="D211" s="1" t="s">
        <v>11</v>
      </c>
      <c r="E211" s="4">
        <v>109.39</v>
      </c>
      <c r="F211" s="4">
        <f t="shared" si="17"/>
        <v>110.48390000000001</v>
      </c>
    </row>
    <row r="212" spans="1:6" x14ac:dyDescent="0.25">
      <c r="A212" s="121">
        <v>1294</v>
      </c>
      <c r="B212" s="8" t="s">
        <v>506</v>
      </c>
      <c r="C212" s="102">
        <v>45</v>
      </c>
      <c r="D212" s="1" t="s">
        <v>9</v>
      </c>
      <c r="E212" s="4">
        <v>2.5099999999999998</v>
      </c>
      <c r="F212" s="4">
        <f t="shared" si="17"/>
        <v>112.94999999999999</v>
      </c>
    </row>
    <row r="213" spans="1:6" x14ac:dyDescent="0.25">
      <c r="A213" s="121">
        <v>1300</v>
      </c>
      <c r="B213" s="8" t="s">
        <v>507</v>
      </c>
      <c r="C213" s="102">
        <v>1</v>
      </c>
      <c r="D213" s="1" t="s">
        <v>9</v>
      </c>
      <c r="E213" s="4">
        <v>17581.36</v>
      </c>
      <c r="F213" s="4">
        <f t="shared" ref="F213:F214" si="18">E213*C213</f>
        <v>17581.36</v>
      </c>
    </row>
    <row r="214" spans="1:6" ht="30" x14ac:dyDescent="0.25">
      <c r="A214" s="121">
        <v>1304</v>
      </c>
      <c r="B214" s="8" t="s">
        <v>508</v>
      </c>
      <c r="C214" s="102">
        <v>1</v>
      </c>
      <c r="D214" s="1" t="s">
        <v>9</v>
      </c>
      <c r="E214" s="4">
        <v>22161.73</v>
      </c>
      <c r="F214" s="4">
        <f t="shared" si="18"/>
        <v>22161.73</v>
      </c>
    </row>
    <row r="215" spans="1:6" ht="45" x14ac:dyDescent="0.25">
      <c r="A215" s="121">
        <v>1306</v>
      </c>
      <c r="B215" s="101" t="s">
        <v>510</v>
      </c>
      <c r="C215" s="1">
        <v>5</v>
      </c>
      <c r="D215" s="65" t="s">
        <v>95</v>
      </c>
      <c r="E215" s="4">
        <v>129</v>
      </c>
      <c r="F215" s="4">
        <f t="shared" ref="F215:F227" si="19">E215*C215</f>
        <v>645</v>
      </c>
    </row>
    <row r="216" spans="1:6" ht="30" x14ac:dyDescent="0.25">
      <c r="A216" s="121">
        <v>1310</v>
      </c>
      <c r="B216" s="101" t="s">
        <v>511</v>
      </c>
      <c r="C216" s="1">
        <v>1</v>
      </c>
      <c r="D216" s="65" t="s">
        <v>95</v>
      </c>
      <c r="E216" s="4">
        <v>80000</v>
      </c>
      <c r="F216" s="4">
        <f t="shared" si="19"/>
        <v>80000</v>
      </c>
    </row>
    <row r="217" spans="1:6" ht="30" x14ac:dyDescent="0.25">
      <c r="A217" s="121">
        <v>1311</v>
      </c>
      <c r="B217" s="101" t="s">
        <v>512</v>
      </c>
      <c r="C217" s="1">
        <v>1</v>
      </c>
      <c r="D217" s="65" t="s">
        <v>95</v>
      </c>
      <c r="E217" s="4">
        <v>62490</v>
      </c>
      <c r="F217" s="4">
        <f t="shared" si="19"/>
        <v>62490</v>
      </c>
    </row>
    <row r="218" spans="1:6" ht="30" x14ac:dyDescent="0.25">
      <c r="A218" s="121">
        <v>1312</v>
      </c>
      <c r="B218" s="101" t="s">
        <v>513</v>
      </c>
      <c r="C218" s="1">
        <v>1</v>
      </c>
      <c r="D218" s="65" t="s">
        <v>95</v>
      </c>
      <c r="E218" s="4">
        <v>3000</v>
      </c>
      <c r="F218" s="4">
        <f t="shared" si="19"/>
        <v>3000</v>
      </c>
    </row>
    <row r="219" spans="1:6" ht="30" x14ac:dyDescent="0.25">
      <c r="A219" s="121">
        <v>1314</v>
      </c>
      <c r="B219" s="101" t="s">
        <v>514</v>
      </c>
      <c r="C219" s="1">
        <v>2</v>
      </c>
      <c r="D219" s="65" t="s">
        <v>95</v>
      </c>
      <c r="E219" s="4">
        <v>3000</v>
      </c>
      <c r="F219" s="4">
        <f t="shared" si="19"/>
        <v>6000</v>
      </c>
    </row>
    <row r="220" spans="1:6" ht="30" x14ac:dyDescent="0.25">
      <c r="A220" s="121">
        <v>1327</v>
      </c>
      <c r="B220" s="101" t="s">
        <v>515</v>
      </c>
      <c r="C220" s="1">
        <v>1</v>
      </c>
      <c r="D220" s="65" t="s">
        <v>509</v>
      </c>
      <c r="E220" s="4">
        <v>150000</v>
      </c>
      <c r="F220" s="4">
        <f t="shared" si="19"/>
        <v>150000</v>
      </c>
    </row>
    <row r="221" spans="1:6" ht="30" x14ac:dyDescent="0.25">
      <c r="A221" s="121">
        <v>1328</v>
      </c>
      <c r="B221" s="101" t="s">
        <v>516</v>
      </c>
      <c r="C221" s="1">
        <v>2</v>
      </c>
      <c r="D221" s="65" t="s">
        <v>95</v>
      </c>
      <c r="E221" s="4">
        <v>60</v>
      </c>
      <c r="F221" s="4">
        <f t="shared" si="19"/>
        <v>120</v>
      </c>
    </row>
    <row r="222" spans="1:6" ht="30" x14ac:dyDescent="0.25">
      <c r="A222" s="121">
        <v>1329</v>
      </c>
      <c r="B222" s="101" t="s">
        <v>517</v>
      </c>
      <c r="C222" s="1">
        <v>1</v>
      </c>
      <c r="D222" s="65" t="s">
        <v>95</v>
      </c>
      <c r="E222" s="4">
        <v>125</v>
      </c>
      <c r="F222" s="4">
        <f t="shared" si="19"/>
        <v>125</v>
      </c>
    </row>
    <row r="223" spans="1:6" ht="30" x14ac:dyDescent="0.25">
      <c r="A223" s="121">
        <v>1332</v>
      </c>
      <c r="B223" s="101" t="s">
        <v>518</v>
      </c>
      <c r="C223" s="1">
        <v>1</v>
      </c>
      <c r="D223" s="65" t="s">
        <v>95</v>
      </c>
      <c r="E223" s="4">
        <v>298</v>
      </c>
      <c r="F223" s="4">
        <f t="shared" si="19"/>
        <v>298</v>
      </c>
    </row>
    <row r="224" spans="1:6" ht="45" x14ac:dyDescent="0.25">
      <c r="A224" s="121">
        <v>1333</v>
      </c>
      <c r="B224" s="101" t="s">
        <v>519</v>
      </c>
      <c r="C224" s="1">
        <v>1</v>
      </c>
      <c r="D224" s="65" t="s">
        <v>95</v>
      </c>
      <c r="E224" s="4">
        <v>40000</v>
      </c>
      <c r="F224" s="4">
        <f t="shared" si="19"/>
        <v>40000</v>
      </c>
    </row>
    <row r="225" spans="1:6" x14ac:dyDescent="0.25">
      <c r="A225" s="121">
        <v>1334</v>
      </c>
      <c r="B225" s="101" t="s">
        <v>520</v>
      </c>
      <c r="C225" s="1">
        <v>1</v>
      </c>
      <c r="D225" s="65" t="s">
        <v>95</v>
      </c>
      <c r="E225" s="4">
        <v>33</v>
      </c>
      <c r="F225" s="4">
        <f t="shared" si="19"/>
        <v>33</v>
      </c>
    </row>
    <row r="226" spans="1:6" x14ac:dyDescent="0.25">
      <c r="A226" s="121">
        <v>1335</v>
      </c>
      <c r="B226" s="101" t="s">
        <v>521</v>
      </c>
      <c r="C226" s="1">
        <v>19</v>
      </c>
      <c r="D226" s="65" t="s">
        <v>95</v>
      </c>
      <c r="E226" s="4">
        <v>33</v>
      </c>
      <c r="F226" s="4">
        <f t="shared" si="19"/>
        <v>627</v>
      </c>
    </row>
    <row r="227" spans="1:6" x14ac:dyDescent="0.25">
      <c r="A227" s="121">
        <v>1336</v>
      </c>
      <c r="B227" s="101" t="s">
        <v>522</v>
      </c>
      <c r="C227" s="1">
        <v>1</v>
      </c>
      <c r="D227" s="65" t="s">
        <v>95</v>
      </c>
      <c r="E227" s="4">
        <v>24000</v>
      </c>
      <c r="F227" s="4">
        <f t="shared" si="19"/>
        <v>24000</v>
      </c>
    </row>
    <row r="228" spans="1:6" x14ac:dyDescent="0.25">
      <c r="A228" s="121">
        <v>1345</v>
      </c>
      <c r="B228" s="101" t="s">
        <v>524</v>
      </c>
      <c r="C228" s="1">
        <v>6</v>
      </c>
      <c r="D228" s="65" t="s">
        <v>95</v>
      </c>
      <c r="E228" s="4">
        <v>12</v>
      </c>
      <c r="F228" s="4">
        <f t="shared" ref="F228:F232" si="20">E228*C228</f>
        <v>72</v>
      </c>
    </row>
    <row r="229" spans="1:6" x14ac:dyDescent="0.25">
      <c r="A229" s="121">
        <v>1346</v>
      </c>
      <c r="B229" s="101" t="s">
        <v>525</v>
      </c>
      <c r="C229" s="1">
        <v>3</v>
      </c>
      <c r="D229" s="65" t="s">
        <v>95</v>
      </c>
      <c r="E229" s="4">
        <v>25</v>
      </c>
      <c r="F229" s="4">
        <f t="shared" si="20"/>
        <v>75</v>
      </c>
    </row>
    <row r="230" spans="1:6" x14ac:dyDescent="0.25">
      <c r="A230" s="121">
        <v>1347</v>
      </c>
      <c r="B230" s="101" t="s">
        <v>526</v>
      </c>
      <c r="C230" s="1">
        <v>3.3</v>
      </c>
      <c r="D230" s="65" t="s">
        <v>523</v>
      </c>
      <c r="E230" s="4">
        <v>75</v>
      </c>
      <c r="F230" s="4">
        <f t="shared" si="20"/>
        <v>247.5</v>
      </c>
    </row>
    <row r="231" spans="1:6" ht="30" x14ac:dyDescent="0.25">
      <c r="A231" s="121">
        <v>1350</v>
      </c>
      <c r="B231" s="101" t="s">
        <v>527</v>
      </c>
      <c r="C231" s="1">
        <v>4</v>
      </c>
      <c r="D231" s="65" t="s">
        <v>95</v>
      </c>
      <c r="E231" s="4">
        <v>73</v>
      </c>
      <c r="F231" s="4">
        <f t="shared" si="20"/>
        <v>292</v>
      </c>
    </row>
    <row r="232" spans="1:6" ht="30" x14ac:dyDescent="0.25">
      <c r="A232" s="121">
        <v>1351</v>
      </c>
      <c r="B232" s="101" t="s">
        <v>528</v>
      </c>
      <c r="C232" s="1">
        <v>2</v>
      </c>
      <c r="D232" s="65" t="s">
        <v>95</v>
      </c>
      <c r="E232" s="4">
        <v>111</v>
      </c>
      <c r="F232" s="4">
        <f t="shared" si="20"/>
        <v>222</v>
      </c>
    </row>
    <row r="233" spans="1:6" x14ac:dyDescent="0.25">
      <c r="A233" s="121">
        <v>1355</v>
      </c>
      <c r="B233" s="92" t="s">
        <v>870</v>
      </c>
      <c r="C233" s="93">
        <v>1</v>
      </c>
      <c r="D233" s="93" t="s">
        <v>9</v>
      </c>
      <c r="E233" s="94">
        <v>41525.42</v>
      </c>
      <c r="F233" s="96">
        <v>41525.42</v>
      </c>
    </row>
    <row r="234" spans="1:6" x14ac:dyDescent="0.25">
      <c r="A234" s="121">
        <v>1356</v>
      </c>
      <c r="B234" s="92" t="s">
        <v>871</v>
      </c>
      <c r="C234" s="93">
        <v>1</v>
      </c>
      <c r="D234" s="93" t="s">
        <v>9</v>
      </c>
      <c r="E234" s="94">
        <v>42372.88</v>
      </c>
      <c r="F234" s="96">
        <v>42372.88</v>
      </c>
    </row>
    <row r="235" spans="1:6" x14ac:dyDescent="0.25">
      <c r="A235" s="121">
        <v>1359</v>
      </c>
      <c r="B235" s="92" t="s">
        <v>872</v>
      </c>
      <c r="C235" s="93">
        <v>28</v>
      </c>
      <c r="D235" s="93" t="s">
        <v>9</v>
      </c>
      <c r="E235" s="94">
        <v>17181.29</v>
      </c>
      <c r="F235" s="96">
        <v>481076.12</v>
      </c>
    </row>
    <row r="236" spans="1:6" ht="25.5" x14ac:dyDescent="0.25">
      <c r="A236" s="121">
        <v>1360</v>
      </c>
      <c r="B236" s="92" t="s">
        <v>873</v>
      </c>
      <c r="C236" s="93">
        <v>1</v>
      </c>
      <c r="D236" s="93" t="s">
        <v>9</v>
      </c>
      <c r="E236" s="94">
        <v>1506.62</v>
      </c>
      <c r="F236" s="96">
        <v>1506.62</v>
      </c>
    </row>
    <row r="237" spans="1:6" x14ac:dyDescent="0.25">
      <c r="A237" s="121">
        <v>1361</v>
      </c>
      <c r="B237" s="92" t="s">
        <v>480</v>
      </c>
      <c r="C237" s="93">
        <v>35</v>
      </c>
      <c r="D237" s="93" t="s">
        <v>9</v>
      </c>
      <c r="E237" s="93">
        <v>68.61</v>
      </c>
      <c r="F237" s="96">
        <v>2401.35</v>
      </c>
    </row>
    <row r="238" spans="1:6" x14ac:dyDescent="0.25">
      <c r="A238" s="50">
        <v>1364</v>
      </c>
      <c r="B238" s="155" t="s">
        <v>874</v>
      </c>
      <c r="C238" s="97">
        <v>1</v>
      </c>
      <c r="D238" s="97" t="s">
        <v>9</v>
      </c>
      <c r="E238" s="156">
        <v>48728.800000000003</v>
      </c>
      <c r="F238" s="98">
        <v>48728.800000000003</v>
      </c>
    </row>
    <row r="239" spans="1:6" ht="25.5" x14ac:dyDescent="0.25">
      <c r="A239" s="121">
        <v>1366</v>
      </c>
      <c r="B239" s="92" t="s">
        <v>875</v>
      </c>
      <c r="C239" s="93">
        <v>13</v>
      </c>
      <c r="D239" s="93" t="s">
        <v>9</v>
      </c>
      <c r="E239" s="93">
        <v>118.64</v>
      </c>
      <c r="F239" s="96">
        <v>1542.32</v>
      </c>
    </row>
    <row r="240" spans="1:6" ht="25.5" x14ac:dyDescent="0.25">
      <c r="A240" s="121">
        <v>1367</v>
      </c>
      <c r="B240" s="92" t="s">
        <v>876</v>
      </c>
      <c r="C240" s="93">
        <v>10</v>
      </c>
      <c r="D240" s="93" t="s">
        <v>9</v>
      </c>
      <c r="E240" s="93">
        <v>52.55</v>
      </c>
      <c r="F240" s="96">
        <v>525.5</v>
      </c>
    </row>
    <row r="241" spans="1:6" x14ac:dyDescent="0.25">
      <c r="A241" s="121">
        <v>1368</v>
      </c>
      <c r="B241" s="92" t="s">
        <v>90</v>
      </c>
      <c r="C241" s="93">
        <v>2.35</v>
      </c>
      <c r="D241" s="93" t="s">
        <v>11</v>
      </c>
      <c r="E241" s="93">
        <v>538.14</v>
      </c>
      <c r="F241" s="96">
        <v>1264.6289999999999</v>
      </c>
    </row>
    <row r="242" spans="1:6" x14ac:dyDescent="0.25">
      <c r="A242" s="121">
        <v>1369</v>
      </c>
      <c r="B242" s="92" t="s">
        <v>877</v>
      </c>
      <c r="C242" s="93">
        <v>3</v>
      </c>
      <c r="D242" s="93" t="s">
        <v>9</v>
      </c>
      <c r="E242" s="93">
        <v>991.52</v>
      </c>
      <c r="F242" s="96">
        <v>2974.56</v>
      </c>
    </row>
    <row r="243" spans="1:6" x14ac:dyDescent="0.25">
      <c r="A243" s="121">
        <v>1371</v>
      </c>
      <c r="B243" s="92" t="s">
        <v>878</v>
      </c>
      <c r="C243" s="93">
        <v>492.5</v>
      </c>
      <c r="D243" s="93" t="s">
        <v>879</v>
      </c>
      <c r="E243" s="93">
        <v>450</v>
      </c>
      <c r="F243" s="96">
        <v>221625</v>
      </c>
    </row>
    <row r="244" spans="1:6" x14ac:dyDescent="0.25">
      <c r="A244" s="121">
        <v>1378</v>
      </c>
      <c r="B244" s="92" t="s">
        <v>880</v>
      </c>
      <c r="C244" s="93">
        <v>124</v>
      </c>
      <c r="D244" s="93" t="s">
        <v>9</v>
      </c>
      <c r="E244" s="93">
        <v>40</v>
      </c>
      <c r="F244" s="96">
        <v>4960</v>
      </c>
    </row>
    <row r="245" spans="1:6" ht="25.5" x14ac:dyDescent="0.25">
      <c r="A245" s="121">
        <v>1379</v>
      </c>
      <c r="B245" s="92" t="s">
        <v>881</v>
      </c>
      <c r="C245" s="93">
        <v>20</v>
      </c>
      <c r="D245" s="93" t="s">
        <v>9</v>
      </c>
      <c r="E245" s="93">
        <v>55</v>
      </c>
      <c r="F245" s="96">
        <v>1100</v>
      </c>
    </row>
    <row r="246" spans="1:6" x14ac:dyDescent="0.25">
      <c r="A246" s="121">
        <v>1380</v>
      </c>
      <c r="B246" s="92" t="s">
        <v>882</v>
      </c>
      <c r="C246" s="93">
        <v>58</v>
      </c>
      <c r="D246" s="93" t="s">
        <v>9</v>
      </c>
      <c r="E246" s="93">
        <v>60</v>
      </c>
      <c r="F246" s="96">
        <v>3480</v>
      </c>
    </row>
    <row r="247" spans="1:6" ht="25.5" x14ac:dyDescent="0.25">
      <c r="A247" s="121">
        <v>1381</v>
      </c>
      <c r="B247" s="92" t="s">
        <v>883</v>
      </c>
      <c r="C247" s="93">
        <v>84</v>
      </c>
      <c r="D247" s="93" t="s">
        <v>9</v>
      </c>
      <c r="E247" s="93">
        <v>90</v>
      </c>
      <c r="F247" s="96">
        <v>7560</v>
      </c>
    </row>
    <row r="248" spans="1:6" x14ac:dyDescent="0.25">
      <c r="A248" s="121">
        <v>1382</v>
      </c>
      <c r="B248" s="92" t="s">
        <v>495</v>
      </c>
      <c r="C248" s="93">
        <v>120</v>
      </c>
      <c r="D248" s="93" t="s">
        <v>9</v>
      </c>
      <c r="E248" s="93">
        <v>12</v>
      </c>
      <c r="F248" s="96">
        <v>1440</v>
      </c>
    </row>
    <row r="249" spans="1:6" x14ac:dyDescent="0.25">
      <c r="A249" s="121">
        <v>1383</v>
      </c>
      <c r="B249" s="92" t="s">
        <v>884</v>
      </c>
      <c r="C249" s="93">
        <v>346</v>
      </c>
      <c r="D249" s="93" t="s">
        <v>9</v>
      </c>
      <c r="E249" s="93">
        <v>20</v>
      </c>
      <c r="F249" s="96">
        <v>6920</v>
      </c>
    </row>
    <row r="250" spans="1:6" x14ac:dyDescent="0.25">
      <c r="A250" s="121">
        <v>1384</v>
      </c>
      <c r="B250" s="92" t="s">
        <v>885</v>
      </c>
      <c r="C250" s="93">
        <v>68</v>
      </c>
      <c r="D250" s="93" t="s">
        <v>9</v>
      </c>
      <c r="E250" s="93">
        <v>25</v>
      </c>
      <c r="F250" s="96">
        <v>1700</v>
      </c>
    </row>
    <row r="251" spans="1:6" ht="38.25" x14ac:dyDescent="0.25">
      <c r="A251" s="121">
        <v>1387</v>
      </c>
      <c r="B251" s="92" t="s">
        <v>886</v>
      </c>
      <c r="C251" s="93">
        <v>1</v>
      </c>
      <c r="D251" s="93" t="s">
        <v>9</v>
      </c>
      <c r="E251" s="94">
        <v>33864.410000000003</v>
      </c>
      <c r="F251" s="96">
        <v>33864.410000000003</v>
      </c>
    </row>
    <row r="252" spans="1:6" x14ac:dyDescent="0.25">
      <c r="A252" s="121">
        <v>1389</v>
      </c>
      <c r="B252" s="92" t="s">
        <v>887</v>
      </c>
      <c r="C252" s="93">
        <v>182</v>
      </c>
      <c r="D252" s="93" t="s">
        <v>9</v>
      </c>
      <c r="E252" s="93">
        <v>4.8899999999999997</v>
      </c>
      <c r="F252" s="96">
        <v>889.9799999999999</v>
      </c>
    </row>
    <row r="253" spans="1:6" ht="25.5" x14ac:dyDescent="0.25">
      <c r="A253" s="121">
        <v>1392</v>
      </c>
      <c r="B253" s="92" t="s">
        <v>888</v>
      </c>
      <c r="C253" s="93">
        <v>219</v>
      </c>
      <c r="D253" s="93" t="s">
        <v>9</v>
      </c>
      <c r="E253" s="93">
        <v>336.65</v>
      </c>
      <c r="F253" s="96">
        <v>73726.349999999991</v>
      </c>
    </row>
    <row r="254" spans="1:6" x14ac:dyDescent="0.25">
      <c r="A254" s="121">
        <v>1393</v>
      </c>
      <c r="B254" s="92" t="s">
        <v>889</v>
      </c>
      <c r="C254" s="93">
        <v>55</v>
      </c>
      <c r="D254" s="93" t="s">
        <v>9</v>
      </c>
      <c r="E254" s="93">
        <v>95.41</v>
      </c>
      <c r="F254" s="96">
        <v>5247.55</v>
      </c>
    </row>
    <row r="255" spans="1:6" x14ac:dyDescent="0.25">
      <c r="A255" s="36">
        <v>1403</v>
      </c>
      <c r="B255" s="96" t="s">
        <v>452</v>
      </c>
      <c r="C255" s="96"/>
      <c r="D255" s="96"/>
      <c r="E255" s="146"/>
      <c r="F255" s="146"/>
    </row>
    <row r="256" spans="1:6" x14ac:dyDescent="0.25">
      <c r="A256" s="121">
        <v>1406</v>
      </c>
      <c r="B256" s="92" t="s">
        <v>453</v>
      </c>
      <c r="C256" s="93">
        <v>50</v>
      </c>
      <c r="D256" s="93" t="s">
        <v>11</v>
      </c>
      <c r="E256" s="118">
        <v>67.569999999999993</v>
      </c>
      <c r="F256" s="83">
        <f t="shared" ref="F256:F276" si="21">E256*C256</f>
        <v>3378.4999999999995</v>
      </c>
    </row>
    <row r="257" spans="1:6" x14ac:dyDescent="0.25">
      <c r="A257" s="121">
        <v>1407</v>
      </c>
      <c r="B257" s="92" t="s">
        <v>454</v>
      </c>
      <c r="C257" s="93">
        <v>13</v>
      </c>
      <c r="D257" s="93" t="s">
        <v>11</v>
      </c>
      <c r="E257" s="118">
        <v>69.709999999999994</v>
      </c>
      <c r="F257" s="83">
        <f t="shared" si="21"/>
        <v>906.2299999999999</v>
      </c>
    </row>
    <row r="258" spans="1:6" x14ac:dyDescent="0.25">
      <c r="A258" s="121">
        <v>1408</v>
      </c>
      <c r="B258" s="92" t="s">
        <v>46</v>
      </c>
      <c r="C258" s="93">
        <v>1</v>
      </c>
      <c r="D258" s="93" t="s">
        <v>9</v>
      </c>
      <c r="E258" s="118">
        <v>3636</v>
      </c>
      <c r="F258" s="83">
        <f t="shared" si="21"/>
        <v>3636</v>
      </c>
    </row>
    <row r="259" spans="1:6" x14ac:dyDescent="0.25">
      <c r="A259" s="121">
        <v>1409</v>
      </c>
      <c r="B259" s="92" t="s">
        <v>455</v>
      </c>
      <c r="C259" s="93">
        <v>1</v>
      </c>
      <c r="D259" s="93" t="s">
        <v>9</v>
      </c>
      <c r="E259" s="118">
        <v>11722</v>
      </c>
      <c r="F259" s="83">
        <f t="shared" si="21"/>
        <v>11722</v>
      </c>
    </row>
    <row r="260" spans="1:6" ht="25.5" x14ac:dyDescent="0.25">
      <c r="A260" s="121">
        <v>1412</v>
      </c>
      <c r="B260" s="92" t="s">
        <v>441</v>
      </c>
      <c r="C260" s="93">
        <v>49.5</v>
      </c>
      <c r="D260" s="93" t="s">
        <v>11</v>
      </c>
      <c r="E260" s="118">
        <v>95.58</v>
      </c>
      <c r="F260" s="83">
        <f t="shared" si="21"/>
        <v>4731.21</v>
      </c>
    </row>
    <row r="261" spans="1:6" x14ac:dyDescent="0.25">
      <c r="A261" s="121">
        <v>1413</v>
      </c>
      <c r="B261" s="92" t="s">
        <v>456</v>
      </c>
      <c r="C261" s="93">
        <v>30</v>
      </c>
      <c r="D261" s="93" t="s">
        <v>11</v>
      </c>
      <c r="E261" s="118">
        <v>76.42</v>
      </c>
      <c r="F261" s="83">
        <f t="shared" si="21"/>
        <v>2292.6</v>
      </c>
    </row>
    <row r="262" spans="1:6" x14ac:dyDescent="0.25">
      <c r="A262" s="121">
        <v>1414</v>
      </c>
      <c r="B262" s="92" t="s">
        <v>457</v>
      </c>
      <c r="C262" s="93">
        <v>1</v>
      </c>
      <c r="D262" s="93" t="s">
        <v>9</v>
      </c>
      <c r="E262" s="118">
        <v>500</v>
      </c>
      <c r="F262" s="83">
        <f t="shared" si="21"/>
        <v>500</v>
      </c>
    </row>
    <row r="263" spans="1:6" x14ac:dyDescent="0.25">
      <c r="A263" s="121">
        <v>1417</v>
      </c>
      <c r="B263" s="92" t="s">
        <v>458</v>
      </c>
      <c r="C263" s="93">
        <v>45</v>
      </c>
      <c r="D263" s="93" t="s">
        <v>9</v>
      </c>
      <c r="E263" s="118">
        <v>9.61</v>
      </c>
      <c r="F263" s="83">
        <f t="shared" si="21"/>
        <v>432.45</v>
      </c>
    </row>
    <row r="264" spans="1:6" x14ac:dyDescent="0.25">
      <c r="A264" s="121">
        <v>1418</v>
      </c>
      <c r="B264" s="92" t="s">
        <v>459</v>
      </c>
      <c r="C264" s="93">
        <v>35</v>
      </c>
      <c r="D264" s="93" t="s">
        <v>9</v>
      </c>
      <c r="E264" s="118">
        <v>12.05</v>
      </c>
      <c r="F264" s="83">
        <f t="shared" si="21"/>
        <v>421.75</v>
      </c>
    </row>
    <row r="265" spans="1:6" x14ac:dyDescent="0.25">
      <c r="A265" s="121">
        <v>1419</v>
      </c>
      <c r="B265" s="92" t="s">
        <v>156</v>
      </c>
      <c r="C265" s="93">
        <v>25</v>
      </c>
      <c r="D265" s="93" t="s">
        <v>9</v>
      </c>
      <c r="E265" s="118">
        <v>19.309999999999999</v>
      </c>
      <c r="F265" s="83">
        <f t="shared" si="21"/>
        <v>482.74999999999994</v>
      </c>
    </row>
    <row r="266" spans="1:6" x14ac:dyDescent="0.25">
      <c r="A266" s="121">
        <v>1420</v>
      </c>
      <c r="B266" s="92" t="s">
        <v>460</v>
      </c>
      <c r="C266" s="93">
        <v>13</v>
      </c>
      <c r="D266" s="93" t="s">
        <v>9</v>
      </c>
      <c r="E266" s="118">
        <v>24.47</v>
      </c>
      <c r="F266" s="83">
        <f t="shared" si="21"/>
        <v>318.11</v>
      </c>
    </row>
    <row r="267" spans="1:6" x14ac:dyDescent="0.25">
      <c r="A267" s="121">
        <v>1421</v>
      </c>
      <c r="B267" s="92" t="s">
        <v>461</v>
      </c>
      <c r="C267" s="93">
        <v>17</v>
      </c>
      <c r="D267" s="93" t="s">
        <v>9</v>
      </c>
      <c r="E267" s="118">
        <v>29.85</v>
      </c>
      <c r="F267" s="83">
        <f t="shared" si="21"/>
        <v>507.45000000000005</v>
      </c>
    </row>
    <row r="268" spans="1:6" x14ac:dyDescent="0.25">
      <c r="A268" s="121">
        <v>1422</v>
      </c>
      <c r="B268" s="92" t="s">
        <v>462</v>
      </c>
      <c r="C268" s="93">
        <v>23</v>
      </c>
      <c r="D268" s="93" t="s">
        <v>9</v>
      </c>
      <c r="E268" s="118">
        <v>49.99</v>
      </c>
      <c r="F268" s="83">
        <f t="shared" si="21"/>
        <v>1149.77</v>
      </c>
    </row>
    <row r="269" spans="1:6" x14ac:dyDescent="0.25">
      <c r="A269" s="121">
        <v>1428</v>
      </c>
      <c r="B269" s="92" t="s">
        <v>463</v>
      </c>
      <c r="C269" s="93">
        <v>23</v>
      </c>
      <c r="D269" s="93" t="s">
        <v>9</v>
      </c>
      <c r="E269" s="118">
        <v>33.65</v>
      </c>
      <c r="F269" s="83">
        <f t="shared" si="21"/>
        <v>773.94999999999993</v>
      </c>
    </row>
    <row r="270" spans="1:6" x14ac:dyDescent="0.25">
      <c r="A270" s="121">
        <v>1431</v>
      </c>
      <c r="B270" s="92" t="s">
        <v>429</v>
      </c>
      <c r="C270" s="93">
        <v>13.6</v>
      </c>
      <c r="D270" s="93" t="s">
        <v>11</v>
      </c>
      <c r="E270" s="118">
        <v>112.47</v>
      </c>
      <c r="F270" s="83">
        <f t="shared" si="21"/>
        <v>1529.5919999999999</v>
      </c>
    </row>
    <row r="271" spans="1:6" x14ac:dyDescent="0.25">
      <c r="A271" s="121">
        <v>1432</v>
      </c>
      <c r="B271" s="92" t="s">
        <v>464</v>
      </c>
      <c r="C271" s="93">
        <v>200</v>
      </c>
      <c r="D271" s="93" t="s">
        <v>10</v>
      </c>
      <c r="E271" s="118">
        <v>47</v>
      </c>
      <c r="F271" s="83">
        <f t="shared" si="21"/>
        <v>9400</v>
      </c>
    </row>
    <row r="272" spans="1:6" ht="25.5" x14ac:dyDescent="0.25">
      <c r="A272" s="121">
        <v>1434</v>
      </c>
      <c r="B272" s="92" t="s">
        <v>465</v>
      </c>
      <c r="C272" s="93">
        <v>1</v>
      </c>
      <c r="D272" s="93" t="s">
        <v>9</v>
      </c>
      <c r="E272" s="118">
        <v>1029.33</v>
      </c>
      <c r="F272" s="83">
        <f t="shared" si="21"/>
        <v>1029.33</v>
      </c>
    </row>
    <row r="273" spans="1:6" ht="25.5" x14ac:dyDescent="0.25">
      <c r="A273" s="121">
        <v>1435</v>
      </c>
      <c r="B273" s="92" t="s">
        <v>466</v>
      </c>
      <c r="C273" s="93">
        <v>4</v>
      </c>
      <c r="D273" s="93" t="s">
        <v>9</v>
      </c>
      <c r="E273" s="118">
        <v>3000</v>
      </c>
      <c r="F273" s="83">
        <f t="shared" si="21"/>
        <v>12000</v>
      </c>
    </row>
    <row r="274" spans="1:6" x14ac:dyDescent="0.25">
      <c r="A274" s="121">
        <v>1436</v>
      </c>
      <c r="B274" s="92" t="s">
        <v>125</v>
      </c>
      <c r="C274" s="93">
        <v>1</v>
      </c>
      <c r="D274" s="93" t="s">
        <v>9</v>
      </c>
      <c r="E274" s="118">
        <v>18000</v>
      </c>
      <c r="F274" s="83">
        <f t="shared" si="21"/>
        <v>18000</v>
      </c>
    </row>
    <row r="275" spans="1:6" x14ac:dyDescent="0.25">
      <c r="A275" s="121">
        <v>1440</v>
      </c>
      <c r="B275" s="92" t="s">
        <v>467</v>
      </c>
      <c r="C275" s="93">
        <v>1</v>
      </c>
      <c r="D275" s="93" t="s">
        <v>9</v>
      </c>
      <c r="E275" s="118">
        <v>9000</v>
      </c>
      <c r="F275" s="83">
        <f t="shared" si="21"/>
        <v>9000</v>
      </c>
    </row>
    <row r="276" spans="1:6" x14ac:dyDescent="0.25">
      <c r="A276" s="121">
        <v>1456</v>
      </c>
      <c r="B276" s="92" t="s">
        <v>468</v>
      </c>
      <c r="C276" s="93">
        <v>8.8000000000000007</v>
      </c>
      <c r="D276" s="93" t="s">
        <v>11</v>
      </c>
      <c r="E276" s="118">
        <v>561.08000000000004</v>
      </c>
      <c r="F276" s="83">
        <f t="shared" si="21"/>
        <v>4937.5040000000008</v>
      </c>
    </row>
    <row r="277" spans="1:6" ht="30" x14ac:dyDescent="0.25">
      <c r="A277" s="121">
        <v>1460</v>
      </c>
      <c r="B277" s="117" t="s">
        <v>902</v>
      </c>
      <c r="C277" s="96">
        <v>4</v>
      </c>
      <c r="D277" s="153" t="s">
        <v>95</v>
      </c>
      <c r="E277" s="154">
        <v>1182.2</v>
      </c>
      <c r="F277" s="53">
        <f t="shared" ref="F277:F282" si="22">E277*C277</f>
        <v>4728.8</v>
      </c>
    </row>
    <row r="278" spans="1:6" ht="30" x14ac:dyDescent="0.25">
      <c r="A278" s="121">
        <v>1461</v>
      </c>
      <c r="B278" s="117" t="s">
        <v>903</v>
      </c>
      <c r="C278" s="96">
        <v>10</v>
      </c>
      <c r="D278" s="153" t="s">
        <v>95</v>
      </c>
      <c r="E278" s="154">
        <v>2791.57</v>
      </c>
      <c r="F278" s="53">
        <f t="shared" si="22"/>
        <v>27915.7</v>
      </c>
    </row>
    <row r="279" spans="1:6" ht="30" x14ac:dyDescent="0.25">
      <c r="A279" s="121">
        <v>1462</v>
      </c>
      <c r="B279" s="117" t="s">
        <v>904</v>
      </c>
      <c r="C279" s="99">
        <v>2</v>
      </c>
      <c r="D279" s="115" t="s">
        <v>95</v>
      </c>
      <c r="E279" s="116">
        <v>2791.57</v>
      </c>
      <c r="F279" s="53">
        <f t="shared" si="22"/>
        <v>5583.14</v>
      </c>
    </row>
    <row r="280" spans="1:6" x14ac:dyDescent="0.25">
      <c r="A280" s="121">
        <v>1463</v>
      </c>
      <c r="B280" s="117" t="s">
        <v>41</v>
      </c>
      <c r="C280" s="99">
        <v>1</v>
      </c>
      <c r="D280" s="115" t="s">
        <v>95</v>
      </c>
      <c r="E280" s="107">
        <v>670</v>
      </c>
      <c r="F280" s="53">
        <f t="shared" si="22"/>
        <v>670</v>
      </c>
    </row>
    <row r="281" spans="1:6" x14ac:dyDescent="0.25">
      <c r="A281" s="121">
        <v>1466</v>
      </c>
      <c r="B281" s="8" t="s">
        <v>909</v>
      </c>
      <c r="C281" s="65">
        <v>1</v>
      </c>
      <c r="D281" s="1" t="s">
        <v>9</v>
      </c>
      <c r="E281" s="64">
        <v>78000</v>
      </c>
      <c r="F281" s="53">
        <f t="shared" si="22"/>
        <v>78000</v>
      </c>
    </row>
    <row r="282" spans="1:6" ht="30" x14ac:dyDescent="0.25">
      <c r="A282" s="121">
        <v>1467</v>
      </c>
      <c r="B282" s="8" t="s">
        <v>910</v>
      </c>
      <c r="C282" s="65">
        <v>1</v>
      </c>
      <c r="D282" s="1" t="s">
        <v>9</v>
      </c>
      <c r="E282" s="64">
        <v>59000</v>
      </c>
      <c r="F282" s="53">
        <f t="shared" si="22"/>
        <v>59000</v>
      </c>
    </row>
    <row r="283" spans="1:6" ht="45" x14ac:dyDescent="0.25">
      <c r="A283" s="121">
        <f>A282+1</f>
        <v>1468</v>
      </c>
      <c r="B283" s="147" t="s">
        <v>48</v>
      </c>
      <c r="C283" s="147" t="s">
        <v>139</v>
      </c>
      <c r="D283" s="147" t="s">
        <v>6</v>
      </c>
      <c r="E283" s="147"/>
      <c r="F283" s="148"/>
    </row>
    <row r="284" spans="1:6" x14ac:dyDescent="0.25">
      <c r="A284" s="121">
        <f t="shared" ref="A284:A320" si="23">A283+1</f>
        <v>1469</v>
      </c>
      <c r="B284" s="124" t="s">
        <v>917</v>
      </c>
      <c r="C284" s="124" t="s">
        <v>9</v>
      </c>
      <c r="D284" s="124">
        <v>31</v>
      </c>
      <c r="E284" s="151">
        <v>61</v>
      </c>
      <c r="F284" s="148">
        <f t="shared" ref="F284" si="24">E284*D284</f>
        <v>1891</v>
      </c>
    </row>
    <row r="285" spans="1:6" x14ac:dyDescent="0.25">
      <c r="A285" s="121">
        <f t="shared" si="23"/>
        <v>1470</v>
      </c>
      <c r="B285" s="124" t="s">
        <v>918</v>
      </c>
      <c r="C285" s="124" t="s">
        <v>9</v>
      </c>
      <c r="D285" s="124">
        <v>28</v>
      </c>
      <c r="E285" s="151">
        <v>590</v>
      </c>
      <c r="F285" s="148">
        <f>E285*D285</f>
        <v>16520</v>
      </c>
    </row>
    <row r="286" spans="1:6" x14ac:dyDescent="0.25">
      <c r="A286" s="50">
        <f t="shared" si="23"/>
        <v>1471</v>
      </c>
      <c r="B286" s="157" t="s">
        <v>919</v>
      </c>
      <c r="C286" s="157" t="s">
        <v>9</v>
      </c>
      <c r="D286" s="157">
        <v>1</v>
      </c>
      <c r="E286" s="158">
        <v>6029</v>
      </c>
      <c r="F286" s="159">
        <f t="shared" ref="F286:F290" si="25">E286*D286</f>
        <v>6029</v>
      </c>
    </row>
    <row r="287" spans="1:6" x14ac:dyDescent="0.25">
      <c r="A287" s="121">
        <f t="shared" si="23"/>
        <v>1472</v>
      </c>
      <c r="B287" s="124" t="s">
        <v>920</v>
      </c>
      <c r="C287" s="124" t="s">
        <v>9</v>
      </c>
      <c r="D287" s="124">
        <v>5</v>
      </c>
      <c r="E287" s="151">
        <v>590</v>
      </c>
      <c r="F287" s="148">
        <f t="shared" si="25"/>
        <v>2950</v>
      </c>
    </row>
    <row r="288" spans="1:6" x14ac:dyDescent="0.25">
      <c r="A288" s="121">
        <f t="shared" si="23"/>
        <v>1473</v>
      </c>
      <c r="B288" s="124" t="s">
        <v>921</v>
      </c>
      <c r="C288" s="124" t="s">
        <v>9</v>
      </c>
      <c r="D288" s="124">
        <v>18</v>
      </c>
      <c r="E288" s="151">
        <v>590</v>
      </c>
      <c r="F288" s="148">
        <f t="shared" si="25"/>
        <v>10620</v>
      </c>
    </row>
    <row r="289" spans="1:6" x14ac:dyDescent="0.25">
      <c r="A289" s="121">
        <f t="shared" si="23"/>
        <v>1474</v>
      </c>
      <c r="B289" s="124" t="s">
        <v>921</v>
      </c>
      <c r="C289" s="124" t="s">
        <v>9</v>
      </c>
      <c r="D289" s="124">
        <v>7</v>
      </c>
      <c r="E289" s="151">
        <v>590</v>
      </c>
      <c r="F289" s="148">
        <f t="shared" si="25"/>
        <v>4130</v>
      </c>
    </row>
    <row r="290" spans="1:6" x14ac:dyDescent="0.25">
      <c r="A290" s="121">
        <f t="shared" si="23"/>
        <v>1475</v>
      </c>
      <c r="B290" s="124" t="s">
        <v>921</v>
      </c>
      <c r="C290" s="124" t="s">
        <v>9</v>
      </c>
      <c r="D290" s="124">
        <v>2</v>
      </c>
      <c r="E290" s="151">
        <v>590</v>
      </c>
      <c r="F290" s="148">
        <f t="shared" si="25"/>
        <v>1180</v>
      </c>
    </row>
    <row r="291" spans="1:6" ht="30" x14ac:dyDescent="0.25">
      <c r="A291" s="121">
        <f t="shared" si="23"/>
        <v>1476</v>
      </c>
      <c r="B291" s="124" t="s">
        <v>922</v>
      </c>
      <c r="C291" s="124" t="s">
        <v>9</v>
      </c>
      <c r="D291" s="124">
        <v>2</v>
      </c>
      <c r="E291" s="151">
        <v>245</v>
      </c>
      <c r="F291" s="148">
        <f t="shared" ref="F291" si="26">E291*D291</f>
        <v>490</v>
      </c>
    </row>
    <row r="292" spans="1:6" x14ac:dyDescent="0.25">
      <c r="A292" s="121">
        <f t="shared" si="23"/>
        <v>1477</v>
      </c>
      <c r="B292" s="124" t="s">
        <v>923</v>
      </c>
      <c r="C292" s="124" t="s">
        <v>9</v>
      </c>
      <c r="D292" s="124">
        <v>5</v>
      </c>
      <c r="E292" s="151">
        <v>116</v>
      </c>
      <c r="F292" s="148">
        <f t="shared" ref="F292:F293" si="27">E292*D292</f>
        <v>580</v>
      </c>
    </row>
    <row r="293" spans="1:6" x14ac:dyDescent="0.25">
      <c r="A293" s="121">
        <f t="shared" si="23"/>
        <v>1478</v>
      </c>
      <c r="B293" s="124" t="s">
        <v>918</v>
      </c>
      <c r="C293" s="124" t="s">
        <v>9</v>
      </c>
      <c r="D293" s="124">
        <v>11</v>
      </c>
      <c r="E293" s="151">
        <v>59</v>
      </c>
      <c r="F293" s="148">
        <f t="shared" si="27"/>
        <v>649</v>
      </c>
    </row>
    <row r="294" spans="1:6" ht="30" x14ac:dyDescent="0.25">
      <c r="A294" s="121">
        <f t="shared" si="23"/>
        <v>1479</v>
      </c>
      <c r="B294" s="124" t="s">
        <v>913</v>
      </c>
      <c r="C294" s="124" t="s">
        <v>9</v>
      </c>
      <c r="D294" s="124">
        <v>2</v>
      </c>
      <c r="E294" s="149">
        <v>148000</v>
      </c>
      <c r="F294" s="148">
        <f t="shared" ref="F294:F297" si="28">E294*D294</f>
        <v>296000</v>
      </c>
    </row>
    <row r="295" spans="1:6" ht="30" x14ac:dyDescent="0.25">
      <c r="A295" s="121">
        <f t="shared" si="23"/>
        <v>1480</v>
      </c>
      <c r="B295" s="124" t="s">
        <v>922</v>
      </c>
      <c r="C295" s="124" t="s">
        <v>9</v>
      </c>
      <c r="D295" s="124">
        <v>2</v>
      </c>
      <c r="E295" s="151">
        <v>1080</v>
      </c>
      <c r="F295" s="148">
        <f t="shared" si="28"/>
        <v>2160</v>
      </c>
    </row>
    <row r="296" spans="1:6" ht="30" x14ac:dyDescent="0.25">
      <c r="A296" s="121">
        <f t="shared" si="23"/>
        <v>1481</v>
      </c>
      <c r="B296" s="124" t="s">
        <v>924</v>
      </c>
      <c r="C296" s="124" t="s">
        <v>9</v>
      </c>
      <c r="D296" s="124">
        <v>2</v>
      </c>
      <c r="E296" s="151">
        <v>58</v>
      </c>
      <c r="F296" s="148">
        <f t="shared" si="28"/>
        <v>116</v>
      </c>
    </row>
    <row r="297" spans="1:6" x14ac:dyDescent="0.25">
      <c r="A297" s="50">
        <f t="shared" si="23"/>
        <v>1482</v>
      </c>
      <c r="B297" s="157" t="s">
        <v>925</v>
      </c>
      <c r="C297" s="157" t="s">
        <v>9</v>
      </c>
      <c r="D297" s="157">
        <v>2</v>
      </c>
      <c r="E297" s="158">
        <v>64000</v>
      </c>
      <c r="F297" s="159">
        <f t="shared" si="28"/>
        <v>128000</v>
      </c>
    </row>
    <row r="298" spans="1:6" x14ac:dyDescent="0.25">
      <c r="A298" s="50">
        <f t="shared" si="23"/>
        <v>1483</v>
      </c>
      <c r="B298" s="157" t="s">
        <v>919</v>
      </c>
      <c r="C298" s="157" t="s">
        <v>9</v>
      </c>
      <c r="D298" s="157">
        <v>4</v>
      </c>
      <c r="E298" s="158">
        <v>14000</v>
      </c>
      <c r="F298" s="159">
        <f t="shared" ref="F298:F302" si="29">E298*D298</f>
        <v>56000</v>
      </c>
    </row>
    <row r="299" spans="1:6" x14ac:dyDescent="0.25">
      <c r="A299" s="121">
        <f t="shared" si="23"/>
        <v>1484</v>
      </c>
      <c r="B299" s="124" t="s">
        <v>926</v>
      </c>
      <c r="C299" s="124" t="s">
        <v>9</v>
      </c>
      <c r="D299" s="124">
        <v>1</v>
      </c>
      <c r="E299" s="149">
        <v>12184</v>
      </c>
      <c r="F299" s="148">
        <f t="shared" si="29"/>
        <v>12184</v>
      </c>
    </row>
    <row r="300" spans="1:6" x14ac:dyDescent="0.25">
      <c r="A300" s="121">
        <f t="shared" si="23"/>
        <v>1485</v>
      </c>
      <c r="B300" s="124" t="s">
        <v>927</v>
      </c>
      <c r="C300" s="124" t="s">
        <v>9</v>
      </c>
      <c r="D300" s="124">
        <v>100</v>
      </c>
      <c r="E300" s="151">
        <v>125</v>
      </c>
      <c r="F300" s="148">
        <f t="shared" si="29"/>
        <v>12500</v>
      </c>
    </row>
    <row r="301" spans="1:6" x14ac:dyDescent="0.25">
      <c r="A301" s="121">
        <f t="shared" si="23"/>
        <v>1486</v>
      </c>
      <c r="B301" s="124" t="s">
        <v>928</v>
      </c>
      <c r="C301" s="124" t="s">
        <v>9</v>
      </c>
      <c r="D301" s="124">
        <v>1</v>
      </c>
      <c r="E301" s="151">
        <v>128</v>
      </c>
      <c r="F301" s="148">
        <f t="shared" si="29"/>
        <v>128</v>
      </c>
    </row>
    <row r="302" spans="1:6" x14ac:dyDescent="0.25">
      <c r="A302" s="121">
        <f t="shared" si="23"/>
        <v>1487</v>
      </c>
      <c r="B302" s="124" t="s">
        <v>929</v>
      </c>
      <c r="C302" s="124" t="s">
        <v>9</v>
      </c>
      <c r="D302" s="124">
        <v>6</v>
      </c>
      <c r="E302" s="151">
        <v>6</v>
      </c>
      <c r="F302" s="148">
        <f t="shared" si="29"/>
        <v>36</v>
      </c>
    </row>
    <row r="303" spans="1:6" x14ac:dyDescent="0.25">
      <c r="A303" s="121">
        <f t="shared" si="23"/>
        <v>1488</v>
      </c>
      <c r="B303" s="124" t="s">
        <v>930</v>
      </c>
      <c r="C303" s="124" t="s">
        <v>11</v>
      </c>
      <c r="D303" s="124">
        <v>100</v>
      </c>
      <c r="E303" s="149">
        <v>5428</v>
      </c>
      <c r="F303" s="150">
        <f t="shared" ref="F303" si="30">E303</f>
        <v>5428</v>
      </c>
    </row>
    <row r="304" spans="1:6" x14ac:dyDescent="0.25">
      <c r="A304" s="121">
        <f t="shared" si="23"/>
        <v>1489</v>
      </c>
      <c r="B304" s="124" t="s">
        <v>931</v>
      </c>
      <c r="C304" s="124" t="s">
        <v>9</v>
      </c>
      <c r="D304" s="124">
        <v>1</v>
      </c>
      <c r="E304" s="149">
        <v>1551</v>
      </c>
      <c r="F304" s="148">
        <f t="shared" ref="F304" si="31">E304*D304</f>
        <v>1551</v>
      </c>
    </row>
    <row r="305" spans="1:6" ht="30" x14ac:dyDescent="0.25">
      <c r="A305" s="121">
        <f t="shared" si="23"/>
        <v>1490</v>
      </c>
      <c r="B305" s="124" t="s">
        <v>932</v>
      </c>
      <c r="C305" s="124" t="s">
        <v>9</v>
      </c>
      <c r="D305" s="124">
        <v>140</v>
      </c>
      <c r="E305" s="151">
        <v>215</v>
      </c>
      <c r="F305" s="148">
        <f t="shared" ref="F305:F308" si="32">E305*D305</f>
        <v>30100</v>
      </c>
    </row>
    <row r="306" spans="1:6" ht="30" x14ac:dyDescent="0.25">
      <c r="A306" s="121">
        <f t="shared" si="23"/>
        <v>1491</v>
      </c>
      <c r="B306" s="124" t="s">
        <v>933</v>
      </c>
      <c r="C306" s="124" t="s">
        <v>9</v>
      </c>
      <c r="D306" s="124">
        <v>60</v>
      </c>
      <c r="E306" s="151">
        <v>80</v>
      </c>
      <c r="F306" s="148">
        <f t="shared" si="32"/>
        <v>4800</v>
      </c>
    </row>
    <row r="307" spans="1:6" x14ac:dyDescent="0.25">
      <c r="A307" s="121">
        <f t="shared" si="23"/>
        <v>1492</v>
      </c>
      <c r="B307" s="124" t="s">
        <v>934</v>
      </c>
      <c r="C307" s="124" t="s">
        <v>9</v>
      </c>
      <c r="D307" s="124">
        <v>18</v>
      </c>
      <c r="E307" s="151">
        <v>121</v>
      </c>
      <c r="F307" s="148">
        <f t="shared" si="32"/>
        <v>2178</v>
      </c>
    </row>
    <row r="308" spans="1:6" ht="30" x14ac:dyDescent="0.25">
      <c r="A308" s="121">
        <f t="shared" si="23"/>
        <v>1493</v>
      </c>
      <c r="B308" s="124" t="s">
        <v>935</v>
      </c>
      <c r="C308" s="124" t="s">
        <v>9</v>
      </c>
      <c r="D308" s="124">
        <v>60</v>
      </c>
      <c r="E308" s="151">
        <v>40</v>
      </c>
      <c r="F308" s="148">
        <f t="shared" si="32"/>
        <v>2400</v>
      </c>
    </row>
    <row r="309" spans="1:6" x14ac:dyDescent="0.25">
      <c r="A309" s="121">
        <f t="shared" si="23"/>
        <v>1494</v>
      </c>
      <c r="B309" s="124" t="s">
        <v>936</v>
      </c>
      <c r="C309" s="124" t="s">
        <v>9</v>
      </c>
      <c r="D309" s="124">
        <v>4</v>
      </c>
      <c r="E309" s="151">
        <v>3700</v>
      </c>
      <c r="F309" s="148">
        <f t="shared" ref="F309:F311" si="33">E309*D309</f>
        <v>14800</v>
      </c>
    </row>
    <row r="310" spans="1:6" x14ac:dyDescent="0.25">
      <c r="A310" s="121">
        <f t="shared" si="23"/>
        <v>1495</v>
      </c>
      <c r="B310" s="124" t="s">
        <v>937</v>
      </c>
      <c r="C310" s="124" t="s">
        <v>9</v>
      </c>
      <c r="D310" s="124">
        <v>15</v>
      </c>
      <c r="E310" s="151">
        <v>135</v>
      </c>
      <c r="F310" s="148">
        <f t="shared" si="33"/>
        <v>2025</v>
      </c>
    </row>
    <row r="311" spans="1:6" x14ac:dyDescent="0.25">
      <c r="A311" s="121">
        <f t="shared" si="23"/>
        <v>1496</v>
      </c>
      <c r="B311" s="124" t="s">
        <v>938</v>
      </c>
      <c r="C311" s="124" t="s">
        <v>9</v>
      </c>
      <c r="D311" s="124">
        <v>10</v>
      </c>
      <c r="E311" s="151">
        <v>120</v>
      </c>
      <c r="F311" s="148">
        <f t="shared" si="33"/>
        <v>1200</v>
      </c>
    </row>
    <row r="312" spans="1:6" x14ac:dyDescent="0.25">
      <c r="A312" s="121">
        <f t="shared" si="23"/>
        <v>1497</v>
      </c>
      <c r="B312" s="124" t="s">
        <v>939</v>
      </c>
      <c r="C312" s="124" t="s">
        <v>9</v>
      </c>
      <c r="D312" s="124">
        <v>10</v>
      </c>
      <c r="E312" s="151">
        <v>175</v>
      </c>
      <c r="F312" s="148">
        <f>E312*D312</f>
        <v>1750</v>
      </c>
    </row>
    <row r="313" spans="1:6" x14ac:dyDescent="0.25">
      <c r="A313" s="121">
        <f t="shared" si="23"/>
        <v>1498</v>
      </c>
      <c r="B313" s="124" t="s">
        <v>940</v>
      </c>
      <c r="C313" s="124" t="s">
        <v>9</v>
      </c>
      <c r="D313" s="124">
        <v>2</v>
      </c>
      <c r="E313" s="149">
        <v>22000</v>
      </c>
      <c r="F313" s="148">
        <f t="shared" ref="F313:F314" si="34">E313*D313</f>
        <v>44000</v>
      </c>
    </row>
    <row r="314" spans="1:6" ht="30" x14ac:dyDescent="0.25">
      <c r="A314" s="121">
        <f t="shared" si="23"/>
        <v>1499</v>
      </c>
      <c r="B314" s="124" t="s">
        <v>941</v>
      </c>
      <c r="C314" s="124" t="s">
        <v>9</v>
      </c>
      <c r="D314" s="124">
        <v>2</v>
      </c>
      <c r="E314" s="149">
        <v>10100</v>
      </c>
      <c r="F314" s="148">
        <f t="shared" si="34"/>
        <v>20200</v>
      </c>
    </row>
    <row r="315" spans="1:6" x14ac:dyDescent="0.25">
      <c r="A315" s="121">
        <f t="shared" si="23"/>
        <v>1500</v>
      </c>
      <c r="B315" s="124" t="s">
        <v>921</v>
      </c>
      <c r="C315" s="124" t="s">
        <v>9</v>
      </c>
      <c r="D315" s="124">
        <v>15</v>
      </c>
      <c r="E315" s="151">
        <v>1280</v>
      </c>
      <c r="F315" s="148">
        <f>E315*D315</f>
        <v>19200</v>
      </c>
    </row>
    <row r="316" spans="1:6" ht="30" x14ac:dyDescent="0.25">
      <c r="A316" s="121">
        <f t="shared" si="23"/>
        <v>1501</v>
      </c>
      <c r="B316" s="124" t="s">
        <v>942</v>
      </c>
      <c r="C316" s="124" t="s">
        <v>9</v>
      </c>
      <c r="D316" s="124">
        <v>8</v>
      </c>
      <c r="E316" s="149">
        <v>10911</v>
      </c>
      <c r="F316" s="148">
        <f t="shared" ref="F316:F318" si="35">E316*D316</f>
        <v>87288</v>
      </c>
    </row>
    <row r="317" spans="1:6" x14ac:dyDescent="0.25">
      <c r="A317" s="121">
        <f t="shared" si="23"/>
        <v>1502</v>
      </c>
      <c r="B317" s="124" t="s">
        <v>914</v>
      </c>
      <c r="C317" s="124" t="s">
        <v>9</v>
      </c>
      <c r="D317" s="124">
        <v>4</v>
      </c>
      <c r="E317" s="151">
        <v>58</v>
      </c>
      <c r="F317" s="148">
        <f t="shared" si="35"/>
        <v>232</v>
      </c>
    </row>
    <row r="318" spans="1:6" x14ac:dyDescent="0.25">
      <c r="A318" s="121">
        <f t="shared" si="23"/>
        <v>1503</v>
      </c>
      <c r="B318" s="124" t="s">
        <v>943</v>
      </c>
      <c r="C318" s="124" t="s">
        <v>9</v>
      </c>
      <c r="D318" s="124">
        <v>3</v>
      </c>
      <c r="E318" s="149">
        <v>6386</v>
      </c>
      <c r="F318" s="148">
        <f t="shared" si="35"/>
        <v>19158</v>
      </c>
    </row>
    <row r="319" spans="1:6" x14ac:dyDescent="0.25">
      <c r="A319" s="121">
        <f t="shared" si="23"/>
        <v>1504</v>
      </c>
      <c r="B319" s="124" t="s">
        <v>915</v>
      </c>
      <c r="C319" s="124" t="s">
        <v>11</v>
      </c>
      <c r="D319" s="124">
        <v>10</v>
      </c>
      <c r="E319" s="149">
        <v>2255</v>
      </c>
      <c r="F319" s="150">
        <f>E319</f>
        <v>2255</v>
      </c>
    </row>
    <row r="320" spans="1:6" x14ac:dyDescent="0.25">
      <c r="A320" s="121">
        <f t="shared" si="23"/>
        <v>1505</v>
      </c>
      <c r="B320" s="124" t="s">
        <v>916</v>
      </c>
      <c r="C320" s="124" t="s">
        <v>11</v>
      </c>
      <c r="D320" s="124">
        <v>5.2</v>
      </c>
      <c r="E320" s="149">
        <v>1147</v>
      </c>
      <c r="F320" s="150">
        <f>E320</f>
        <v>1147</v>
      </c>
    </row>
  </sheetData>
  <autoFilter ref="A13:J320" xr:uid="{00000000-0001-0000-0000-000000000000}"/>
  <mergeCells count="5">
    <mergeCell ref="A1:F1"/>
    <mergeCell ref="A2:F2"/>
    <mergeCell ref="A3:F3"/>
    <mergeCell ref="A4:F4"/>
    <mergeCell ref="A5:F5"/>
  </mergeCells>
  <hyperlinks>
    <hyperlink ref="A5" r:id="rId1" display="mailto:Faleevmail@mail.ru" xr:uid="{00000000-0004-0000-0000-000000000000}"/>
  </hyperlinks>
  <pageMargins left="0.25" right="0.25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9"/>
  <sheetViews>
    <sheetView topLeftCell="A99" workbookViewId="0">
      <selection activeCell="J118" sqref="J118"/>
    </sheetView>
  </sheetViews>
  <sheetFormatPr defaultRowHeight="15" x14ac:dyDescent="0.25"/>
  <cols>
    <col min="1" max="1" width="12.140625" style="5" customWidth="1"/>
    <col min="2" max="2" width="31.5703125" style="5" customWidth="1"/>
    <col min="3" max="4" width="9.140625" style="5"/>
    <col min="5" max="5" width="12.140625" style="5" customWidth="1"/>
    <col min="6" max="6" width="11.5703125" style="7" bestFit="1" customWidth="1"/>
    <col min="7" max="16384" width="9.140625" style="5"/>
  </cols>
  <sheetData>
    <row r="1" spans="1:9" x14ac:dyDescent="0.25">
      <c r="A1" s="95" t="s">
        <v>0</v>
      </c>
      <c r="B1" s="13"/>
      <c r="C1" s="13"/>
      <c r="D1" s="13"/>
      <c r="E1" s="13"/>
      <c r="F1" s="14"/>
      <c r="G1" s="13"/>
      <c r="H1" s="13"/>
      <c r="I1" s="13"/>
    </row>
    <row r="2" spans="1:9" x14ac:dyDescent="0.25">
      <c r="A2" s="95" t="s">
        <v>434</v>
      </c>
      <c r="B2" s="13"/>
      <c r="C2" s="13"/>
      <c r="D2" s="13"/>
      <c r="E2" s="13"/>
      <c r="F2" s="14"/>
      <c r="G2" s="13"/>
      <c r="H2" s="13"/>
      <c r="I2" s="13"/>
    </row>
    <row r="3" spans="1:9" x14ac:dyDescent="0.25">
      <c r="A3" s="95" t="s">
        <v>1</v>
      </c>
      <c r="B3" s="13"/>
      <c r="C3" s="13"/>
      <c r="D3" s="13"/>
      <c r="E3" s="13"/>
      <c r="F3" s="14"/>
      <c r="G3" s="13"/>
      <c r="H3" s="13"/>
      <c r="I3" s="13"/>
    </row>
    <row r="4" spans="1:9" x14ac:dyDescent="0.25">
      <c r="A4" s="95" t="s">
        <v>2</v>
      </c>
      <c r="B4" s="13"/>
      <c r="C4" s="13"/>
      <c r="D4" s="13"/>
      <c r="E4" s="13"/>
      <c r="F4" s="14"/>
      <c r="G4" s="13"/>
      <c r="H4" s="13"/>
      <c r="I4" s="13"/>
    </row>
    <row r="5" spans="1:9" x14ac:dyDescent="0.25">
      <c r="A5" s="11" t="s">
        <v>3</v>
      </c>
      <c r="B5" s="11"/>
      <c r="C5" s="11"/>
      <c r="D5" s="11"/>
      <c r="E5" s="11"/>
      <c r="F5" s="12"/>
      <c r="G5" s="11"/>
      <c r="H5" s="11"/>
      <c r="I5" s="11"/>
    </row>
    <row r="13" spans="1:9" ht="30" x14ac:dyDescent="0.25">
      <c r="A13" s="15" t="s">
        <v>4</v>
      </c>
      <c r="B13" s="9" t="s">
        <v>5</v>
      </c>
      <c r="C13" s="15" t="s">
        <v>6</v>
      </c>
      <c r="D13" s="15" t="s">
        <v>7</v>
      </c>
      <c r="E13" s="9" t="s">
        <v>8</v>
      </c>
      <c r="F13" s="4"/>
    </row>
    <row r="14" spans="1:9" ht="31.5" customHeight="1" x14ac:dyDescent="0.25">
      <c r="A14" s="1">
        <v>2001</v>
      </c>
      <c r="B14" s="17" t="s">
        <v>35</v>
      </c>
      <c r="C14" s="16">
        <v>1323</v>
      </c>
      <c r="D14" s="18" t="s">
        <v>10</v>
      </c>
      <c r="E14" s="19">
        <v>90</v>
      </c>
      <c r="F14" s="4">
        <f t="shared" ref="F14:F24" si="0">E14*C14</f>
        <v>119070</v>
      </c>
    </row>
    <row r="15" spans="1:9" ht="47.25" customHeight="1" x14ac:dyDescent="0.25">
      <c r="A15" s="1">
        <v>2002</v>
      </c>
      <c r="B15" s="17" t="s">
        <v>36</v>
      </c>
      <c r="C15" s="16">
        <v>1</v>
      </c>
      <c r="D15" s="18" t="s">
        <v>9</v>
      </c>
      <c r="E15" s="21">
        <v>2000</v>
      </c>
      <c r="F15" s="4">
        <f t="shared" si="0"/>
        <v>2000</v>
      </c>
    </row>
    <row r="16" spans="1:9" ht="47.25" customHeight="1" x14ac:dyDescent="0.25">
      <c r="A16" s="1">
        <v>2003</v>
      </c>
      <c r="B16" s="17" t="s">
        <v>37</v>
      </c>
      <c r="C16" s="16">
        <v>2</v>
      </c>
      <c r="D16" s="18" t="s">
        <v>9</v>
      </c>
      <c r="E16" s="21">
        <v>2600</v>
      </c>
      <c r="F16" s="4">
        <f t="shared" si="0"/>
        <v>5200</v>
      </c>
    </row>
    <row r="17" spans="1:6" ht="15.75" customHeight="1" x14ac:dyDescent="0.25">
      <c r="A17" s="1">
        <v>2006</v>
      </c>
      <c r="B17" s="9" t="s">
        <v>39</v>
      </c>
      <c r="C17" s="23">
        <v>1</v>
      </c>
      <c r="D17" s="19" t="s">
        <v>9</v>
      </c>
      <c r="E17" s="21">
        <v>30000</v>
      </c>
      <c r="F17" s="4">
        <f t="shared" si="0"/>
        <v>30000</v>
      </c>
    </row>
    <row r="18" spans="1:6" ht="31.5" customHeight="1" x14ac:dyDescent="0.25">
      <c r="A18" s="1">
        <v>2007</v>
      </c>
      <c r="B18" s="9" t="s">
        <v>40</v>
      </c>
      <c r="C18" s="23">
        <v>1</v>
      </c>
      <c r="D18" s="19" t="s">
        <v>9</v>
      </c>
      <c r="E18" s="21">
        <v>30000</v>
      </c>
      <c r="F18" s="4">
        <f t="shared" si="0"/>
        <v>30000</v>
      </c>
    </row>
    <row r="19" spans="1:6" ht="31.5" customHeight="1" x14ac:dyDescent="0.25">
      <c r="A19" s="1">
        <v>2009</v>
      </c>
      <c r="B19" s="9" t="s">
        <v>253</v>
      </c>
      <c r="C19" s="23">
        <v>1</v>
      </c>
      <c r="D19" s="19" t="s">
        <v>9</v>
      </c>
      <c r="E19" s="21">
        <v>9000</v>
      </c>
      <c r="F19" s="4">
        <f t="shared" si="0"/>
        <v>9000</v>
      </c>
    </row>
    <row r="20" spans="1:6" ht="15.75" customHeight="1" x14ac:dyDescent="0.25">
      <c r="A20" s="1">
        <v>2010</v>
      </c>
      <c r="B20" s="9" t="s">
        <v>41</v>
      </c>
      <c r="C20" s="23">
        <v>2</v>
      </c>
      <c r="D20" s="19" t="s">
        <v>9</v>
      </c>
      <c r="E20" s="21">
        <v>300</v>
      </c>
      <c r="F20" s="4">
        <f t="shared" si="0"/>
        <v>600</v>
      </c>
    </row>
    <row r="21" spans="1:6" ht="31.5" customHeight="1" x14ac:dyDescent="0.25">
      <c r="A21" s="1">
        <v>2013</v>
      </c>
      <c r="B21" s="9" t="s">
        <v>43</v>
      </c>
      <c r="C21" s="23">
        <v>14</v>
      </c>
      <c r="D21" s="19" t="s">
        <v>15</v>
      </c>
      <c r="E21" s="21">
        <v>200</v>
      </c>
      <c r="F21" s="4">
        <f t="shared" si="0"/>
        <v>2800</v>
      </c>
    </row>
    <row r="22" spans="1:6" ht="15.75" customHeight="1" x14ac:dyDescent="0.25">
      <c r="A22" s="1">
        <v>2014</v>
      </c>
      <c r="B22" s="17" t="s">
        <v>45</v>
      </c>
      <c r="C22" s="22">
        <f>180-10</f>
        <v>170</v>
      </c>
      <c r="D22" s="19" t="s">
        <v>9</v>
      </c>
      <c r="E22" s="21">
        <v>900</v>
      </c>
      <c r="F22" s="4">
        <f t="shared" si="0"/>
        <v>153000</v>
      </c>
    </row>
    <row r="23" spans="1:6" ht="15.75" customHeight="1" x14ac:dyDescent="0.25">
      <c r="A23" s="1">
        <v>2015</v>
      </c>
      <c r="B23" s="17" t="s">
        <v>46</v>
      </c>
      <c r="C23" s="22">
        <f>41-6</f>
        <v>35</v>
      </c>
      <c r="D23" s="19" t="s">
        <v>9</v>
      </c>
      <c r="E23" s="21">
        <v>1500</v>
      </c>
      <c r="F23" s="4">
        <f t="shared" si="0"/>
        <v>52500</v>
      </c>
    </row>
    <row r="24" spans="1:6" ht="31.5" customHeight="1" x14ac:dyDescent="0.25">
      <c r="A24" s="1">
        <v>2016</v>
      </c>
      <c r="B24" s="17" t="s">
        <v>47</v>
      </c>
      <c r="C24" s="22">
        <f>276-50</f>
        <v>226</v>
      </c>
      <c r="D24" s="19" t="s">
        <v>9</v>
      </c>
      <c r="E24" s="21">
        <v>82.8</v>
      </c>
      <c r="F24" s="4">
        <f t="shared" si="0"/>
        <v>18712.8</v>
      </c>
    </row>
    <row r="25" spans="1:6" ht="36" customHeight="1" x14ac:dyDescent="0.25">
      <c r="A25" s="1">
        <v>2025</v>
      </c>
      <c r="B25" s="9" t="s">
        <v>68</v>
      </c>
      <c r="C25" s="28">
        <v>8</v>
      </c>
      <c r="D25" s="19" t="s">
        <v>9</v>
      </c>
      <c r="E25" s="19">
        <v>212</v>
      </c>
      <c r="F25" s="6">
        <v>1696</v>
      </c>
    </row>
    <row r="26" spans="1:6" ht="36" customHeight="1" x14ac:dyDescent="0.25">
      <c r="A26" s="1">
        <v>2026</v>
      </c>
      <c r="B26" s="9" t="s">
        <v>69</v>
      </c>
      <c r="C26" s="28">
        <v>2</v>
      </c>
      <c r="D26" s="19" t="s">
        <v>9</v>
      </c>
      <c r="E26" s="19">
        <v>145.66999999999999</v>
      </c>
      <c r="F26" s="6">
        <v>291.33999999999997</v>
      </c>
    </row>
    <row r="27" spans="1:6" ht="36" customHeight="1" x14ac:dyDescent="0.25">
      <c r="A27" s="1">
        <v>2027</v>
      </c>
      <c r="B27" s="9" t="s">
        <v>70</v>
      </c>
      <c r="C27" s="28">
        <v>1</v>
      </c>
      <c r="D27" s="19" t="s">
        <v>9</v>
      </c>
      <c r="E27" s="29">
        <v>1510.33</v>
      </c>
      <c r="F27" s="6">
        <v>1510.33</v>
      </c>
    </row>
    <row r="28" spans="1:6" ht="36" customHeight="1" x14ac:dyDescent="0.25">
      <c r="A28" s="1">
        <v>2029</v>
      </c>
      <c r="B28" s="9" t="s">
        <v>71</v>
      </c>
      <c r="C28" s="28">
        <v>134</v>
      </c>
      <c r="D28" s="19" t="s">
        <v>15</v>
      </c>
      <c r="E28" s="19">
        <v>72</v>
      </c>
      <c r="F28" s="6">
        <v>9648</v>
      </c>
    </row>
    <row r="29" spans="1:6" ht="36" customHeight="1" x14ac:dyDescent="0.25">
      <c r="A29" s="1">
        <v>2033</v>
      </c>
      <c r="B29" s="9" t="s">
        <v>72</v>
      </c>
      <c r="C29" s="28">
        <v>39.200000000000003</v>
      </c>
      <c r="D29" s="19" t="s">
        <v>11</v>
      </c>
      <c r="E29" s="19">
        <v>175.46</v>
      </c>
      <c r="F29" s="6">
        <v>6878.0320000000011</v>
      </c>
    </row>
    <row r="30" spans="1:6" ht="36" customHeight="1" x14ac:dyDescent="0.25">
      <c r="A30" s="1">
        <v>2034</v>
      </c>
      <c r="B30" s="9" t="s">
        <v>73</v>
      </c>
      <c r="C30" s="28">
        <v>397.5</v>
      </c>
      <c r="D30" s="19" t="s">
        <v>11</v>
      </c>
      <c r="E30" s="19">
        <v>182.11</v>
      </c>
      <c r="F30" s="6">
        <v>72388.725000000006</v>
      </c>
    </row>
    <row r="31" spans="1:6" ht="36" customHeight="1" x14ac:dyDescent="0.25">
      <c r="A31" s="1">
        <v>2035</v>
      </c>
      <c r="B31" s="9" t="s">
        <v>74</v>
      </c>
      <c r="C31" s="28">
        <v>5.7</v>
      </c>
      <c r="D31" s="19" t="s">
        <v>11</v>
      </c>
      <c r="E31" s="19">
        <v>159.63999999999999</v>
      </c>
      <c r="F31" s="6">
        <v>909.94799999999998</v>
      </c>
    </row>
    <row r="32" spans="1:6" ht="36" customHeight="1" x14ac:dyDescent="0.25">
      <c r="A32" s="1">
        <v>2036</v>
      </c>
      <c r="B32" s="9" t="s">
        <v>44</v>
      </c>
      <c r="C32" s="28">
        <v>29</v>
      </c>
      <c r="D32" s="19" t="s">
        <v>15</v>
      </c>
      <c r="E32" s="19">
        <v>934.67</v>
      </c>
      <c r="F32" s="6">
        <v>27105.43</v>
      </c>
    </row>
    <row r="33" spans="1:6" ht="36" customHeight="1" x14ac:dyDescent="0.25">
      <c r="A33" s="1">
        <v>2038</v>
      </c>
      <c r="B33" s="9" t="s">
        <v>75</v>
      </c>
      <c r="C33" s="28">
        <v>20</v>
      </c>
      <c r="D33" s="19" t="s">
        <v>9</v>
      </c>
      <c r="E33" s="19">
        <v>76.27</v>
      </c>
      <c r="F33" s="6">
        <f>E33*C33</f>
        <v>1525.3999999999999</v>
      </c>
    </row>
    <row r="34" spans="1:6" ht="36" customHeight="1" x14ac:dyDescent="0.25">
      <c r="A34" s="1">
        <v>2039</v>
      </c>
      <c r="B34" s="9" t="s">
        <v>76</v>
      </c>
      <c r="C34" s="28">
        <v>2</v>
      </c>
      <c r="D34" s="19" t="s">
        <v>9</v>
      </c>
      <c r="E34" s="29">
        <v>6650.85</v>
      </c>
      <c r="F34" s="6">
        <f>E34*C34</f>
        <v>13301.7</v>
      </c>
    </row>
    <row r="35" spans="1:6" ht="36" customHeight="1" x14ac:dyDescent="0.25">
      <c r="A35" s="1">
        <v>2040</v>
      </c>
      <c r="B35" s="9" t="s">
        <v>73</v>
      </c>
      <c r="C35" s="27">
        <f>283.201-142</f>
        <v>141.20100000000002</v>
      </c>
      <c r="D35" s="19" t="s">
        <v>11</v>
      </c>
      <c r="E35" s="19">
        <v>165.25</v>
      </c>
      <c r="F35" s="6">
        <v>46798.965250000001</v>
      </c>
    </row>
    <row r="36" spans="1:6" ht="36" customHeight="1" x14ac:dyDescent="0.25">
      <c r="A36" s="1">
        <v>2041</v>
      </c>
      <c r="B36" s="9" t="s">
        <v>77</v>
      </c>
      <c r="C36" s="28">
        <v>6</v>
      </c>
      <c r="D36" s="19" t="s">
        <v>9</v>
      </c>
      <c r="E36" s="19">
        <v>12.25</v>
      </c>
      <c r="F36" s="6">
        <v>73.5</v>
      </c>
    </row>
    <row r="37" spans="1:6" ht="45" x14ac:dyDescent="0.25">
      <c r="A37" s="1">
        <v>2044</v>
      </c>
      <c r="B37" s="9" t="s">
        <v>94</v>
      </c>
      <c r="C37" s="9">
        <v>11</v>
      </c>
      <c r="D37" s="19" t="s">
        <v>15</v>
      </c>
      <c r="E37" s="19">
        <v>644.79999999999995</v>
      </c>
      <c r="F37" s="4">
        <f t="shared" ref="F37:F38" si="1">E37*C37</f>
        <v>7092.7999999999993</v>
      </c>
    </row>
    <row r="38" spans="1:6" x14ac:dyDescent="0.25">
      <c r="A38" s="1">
        <v>2046</v>
      </c>
      <c r="B38" s="9" t="s">
        <v>99</v>
      </c>
      <c r="C38" s="9">
        <v>1</v>
      </c>
      <c r="D38" s="19" t="s">
        <v>9</v>
      </c>
      <c r="E38" s="29">
        <v>59322.03</v>
      </c>
      <c r="F38" s="4">
        <f t="shared" si="1"/>
        <v>59322.03</v>
      </c>
    </row>
    <row r="39" spans="1:6" ht="30" x14ac:dyDescent="0.25">
      <c r="A39" s="1">
        <v>2051</v>
      </c>
      <c r="B39" s="17" t="s">
        <v>67</v>
      </c>
      <c r="C39" s="18">
        <v>50</v>
      </c>
      <c r="D39" s="17" t="s">
        <v>11</v>
      </c>
      <c r="E39" s="75">
        <v>30.9</v>
      </c>
      <c r="F39" s="75">
        <v>1545</v>
      </c>
    </row>
    <row r="40" spans="1:6" ht="45" x14ac:dyDescent="0.25">
      <c r="A40" s="1">
        <v>2055</v>
      </c>
      <c r="B40" s="17" t="s">
        <v>126</v>
      </c>
      <c r="C40" s="18">
        <v>4</v>
      </c>
      <c r="D40" s="17" t="s">
        <v>9</v>
      </c>
      <c r="E40" s="75">
        <v>1150</v>
      </c>
      <c r="F40" s="75">
        <f t="shared" ref="F40:F44" si="2">E40*C40</f>
        <v>4600</v>
      </c>
    </row>
    <row r="41" spans="1:6" ht="45" x14ac:dyDescent="0.25">
      <c r="A41" s="1">
        <v>2056</v>
      </c>
      <c r="B41" s="17" t="s">
        <v>127</v>
      </c>
      <c r="C41" s="22">
        <f>8-6</f>
        <v>2</v>
      </c>
      <c r="D41" s="17" t="s">
        <v>9</v>
      </c>
      <c r="E41" s="75">
        <v>923.2</v>
      </c>
      <c r="F41" s="75">
        <f t="shared" si="2"/>
        <v>1846.4</v>
      </c>
    </row>
    <row r="42" spans="1:6" ht="45" x14ac:dyDescent="0.25">
      <c r="A42" s="1">
        <v>2057</v>
      </c>
      <c r="B42" s="17" t="s">
        <v>128</v>
      </c>
      <c r="C42" s="18">
        <v>2</v>
      </c>
      <c r="D42" s="17" t="s">
        <v>9</v>
      </c>
      <c r="E42" s="75">
        <v>1150</v>
      </c>
      <c r="F42" s="75">
        <f t="shared" si="2"/>
        <v>2300</v>
      </c>
    </row>
    <row r="43" spans="1:6" ht="45" x14ac:dyDescent="0.25">
      <c r="A43" s="1">
        <v>2058</v>
      </c>
      <c r="B43" s="17" t="s">
        <v>129</v>
      </c>
      <c r="C43" s="18">
        <v>2</v>
      </c>
      <c r="D43" s="17" t="s">
        <v>9</v>
      </c>
      <c r="E43" s="75">
        <v>1050.2</v>
      </c>
      <c r="F43" s="75">
        <f t="shared" si="2"/>
        <v>2100.4</v>
      </c>
    </row>
    <row r="44" spans="1:6" ht="45" x14ac:dyDescent="0.25">
      <c r="A44" s="1">
        <v>2059</v>
      </c>
      <c r="B44" s="17" t="s">
        <v>130</v>
      </c>
      <c r="C44" s="18">
        <v>2</v>
      </c>
      <c r="D44" s="17" t="s">
        <v>9</v>
      </c>
      <c r="E44" s="75">
        <v>1150</v>
      </c>
      <c r="F44" s="75">
        <f t="shared" si="2"/>
        <v>2300</v>
      </c>
    </row>
    <row r="45" spans="1:6" ht="30" x14ac:dyDescent="0.25">
      <c r="A45" s="1">
        <v>2060</v>
      </c>
      <c r="B45" s="17" t="s">
        <v>131</v>
      </c>
      <c r="C45" s="18">
        <v>1</v>
      </c>
      <c r="D45" s="17" t="s">
        <v>9</v>
      </c>
      <c r="E45" s="75">
        <v>324.2</v>
      </c>
      <c r="F45" s="75">
        <v>324.2</v>
      </c>
    </row>
    <row r="46" spans="1:6" ht="30" x14ac:dyDescent="0.25">
      <c r="A46" s="1">
        <v>2061</v>
      </c>
      <c r="B46" s="17" t="s">
        <v>132</v>
      </c>
      <c r="C46" s="18">
        <v>3</v>
      </c>
      <c r="D46" s="17" t="s">
        <v>9</v>
      </c>
      <c r="E46" s="75">
        <v>847.4</v>
      </c>
      <c r="F46" s="75">
        <v>2542.1999999999998</v>
      </c>
    </row>
    <row r="47" spans="1:6" x14ac:dyDescent="0.25">
      <c r="A47" s="1">
        <v>2062</v>
      </c>
      <c r="B47" s="17" t="s">
        <v>133</v>
      </c>
      <c r="C47" s="18">
        <v>50</v>
      </c>
      <c r="D47" s="17" t="s">
        <v>11</v>
      </c>
      <c r="E47" s="75">
        <v>120.1</v>
      </c>
      <c r="F47" s="75">
        <v>6005</v>
      </c>
    </row>
    <row r="48" spans="1:6" x14ac:dyDescent="0.25">
      <c r="A48" s="1">
        <v>2063</v>
      </c>
      <c r="B48" s="17" t="s">
        <v>134</v>
      </c>
      <c r="C48" s="22">
        <f>591-150-120-60-100</f>
        <v>161</v>
      </c>
      <c r="D48" s="17" t="s">
        <v>10</v>
      </c>
      <c r="E48" s="75">
        <v>47.5</v>
      </c>
      <c r="F48" s="75">
        <v>28072.5</v>
      </c>
    </row>
    <row r="49" spans="1:6" ht="30" x14ac:dyDescent="0.25">
      <c r="A49" s="1">
        <v>2064</v>
      </c>
      <c r="B49" s="17" t="s">
        <v>135</v>
      </c>
      <c r="C49" s="18">
        <v>30</v>
      </c>
      <c r="D49" s="17" t="s">
        <v>15</v>
      </c>
      <c r="E49" s="75">
        <v>119.8</v>
      </c>
      <c r="F49" s="75">
        <v>3594</v>
      </c>
    </row>
    <row r="50" spans="1:6" ht="30" x14ac:dyDescent="0.25">
      <c r="A50" s="1">
        <v>2065</v>
      </c>
      <c r="B50" s="17" t="s">
        <v>136</v>
      </c>
      <c r="C50" s="18">
        <v>30</v>
      </c>
      <c r="D50" s="17" t="s">
        <v>15</v>
      </c>
      <c r="E50" s="75">
        <v>169.5</v>
      </c>
      <c r="F50" s="75">
        <v>5085</v>
      </c>
    </row>
    <row r="51" spans="1:6" ht="30" x14ac:dyDescent="0.25">
      <c r="A51" s="1">
        <v>2066</v>
      </c>
      <c r="B51" s="17" t="s">
        <v>42</v>
      </c>
      <c r="C51" s="18">
        <v>5</v>
      </c>
      <c r="D51" s="17" t="s">
        <v>9</v>
      </c>
      <c r="E51" s="75">
        <v>1632.2</v>
      </c>
      <c r="F51" s="75">
        <v>8161</v>
      </c>
    </row>
    <row r="52" spans="1:6" ht="30" x14ac:dyDescent="0.25">
      <c r="A52" s="1">
        <v>2067</v>
      </c>
      <c r="B52" s="17" t="s">
        <v>137</v>
      </c>
      <c r="C52" s="18">
        <v>11</v>
      </c>
      <c r="D52" s="17" t="s">
        <v>15</v>
      </c>
      <c r="E52" s="75">
        <v>1103.4000000000001</v>
      </c>
      <c r="F52" s="75">
        <v>12137.4</v>
      </c>
    </row>
    <row r="53" spans="1:6" x14ac:dyDescent="0.25">
      <c r="A53" s="1">
        <v>2069</v>
      </c>
      <c r="B53" s="1" t="s">
        <v>252</v>
      </c>
      <c r="C53" s="1"/>
      <c r="D53" s="1"/>
      <c r="E53" s="1"/>
      <c r="F53" s="4"/>
    </row>
    <row r="54" spans="1:6" x14ac:dyDescent="0.25">
      <c r="A54" s="1">
        <v>2070</v>
      </c>
      <c r="B54" s="23" t="s">
        <v>81</v>
      </c>
      <c r="C54" s="57" t="s">
        <v>82</v>
      </c>
      <c r="D54" s="57" t="s">
        <v>83</v>
      </c>
      <c r="E54" s="76" t="s">
        <v>49</v>
      </c>
      <c r="F54" s="77" t="s">
        <v>84</v>
      </c>
    </row>
    <row r="55" spans="1:6" ht="30" x14ac:dyDescent="0.25">
      <c r="A55" s="1">
        <v>2071</v>
      </c>
      <c r="B55" s="24" t="s">
        <v>85</v>
      </c>
      <c r="C55" s="25">
        <v>4</v>
      </c>
      <c r="D55" s="25" t="s">
        <v>15</v>
      </c>
      <c r="E55" s="78">
        <v>430.2</v>
      </c>
      <c r="F55" s="31">
        <f t="shared" ref="F55:F65" si="3">E55*C55</f>
        <v>1720.8</v>
      </c>
    </row>
    <row r="56" spans="1:6" ht="30" x14ac:dyDescent="0.25">
      <c r="A56" s="1">
        <v>2072</v>
      </c>
      <c r="B56" s="24" t="s">
        <v>86</v>
      </c>
      <c r="C56" s="25">
        <v>15</v>
      </c>
      <c r="D56" s="25" t="s">
        <v>15</v>
      </c>
      <c r="E56" s="78">
        <v>401.4</v>
      </c>
      <c r="F56" s="31">
        <f t="shared" si="3"/>
        <v>6021</v>
      </c>
    </row>
    <row r="57" spans="1:6" x14ac:dyDescent="0.25">
      <c r="A57" s="1">
        <v>2074</v>
      </c>
      <c r="B57" s="24" t="s">
        <v>107</v>
      </c>
      <c r="C57" s="25">
        <v>20</v>
      </c>
      <c r="D57" s="25" t="s">
        <v>87</v>
      </c>
      <c r="E57" s="78">
        <v>700</v>
      </c>
      <c r="F57" s="31">
        <f t="shared" si="3"/>
        <v>14000</v>
      </c>
    </row>
    <row r="58" spans="1:6" ht="45" x14ac:dyDescent="0.25">
      <c r="A58" s="1">
        <v>2077</v>
      </c>
      <c r="B58" s="24" t="s">
        <v>88</v>
      </c>
      <c r="C58" s="25">
        <v>27</v>
      </c>
      <c r="D58" s="25" t="s">
        <v>9</v>
      </c>
      <c r="E58" s="78">
        <v>605.70000000000005</v>
      </c>
      <c r="F58" s="31">
        <f t="shared" si="3"/>
        <v>16353.900000000001</v>
      </c>
    </row>
    <row r="59" spans="1:6" ht="45" x14ac:dyDescent="0.25">
      <c r="A59" s="1">
        <v>2078</v>
      </c>
      <c r="B59" s="24" t="s">
        <v>89</v>
      </c>
      <c r="C59" s="25">
        <v>18</v>
      </c>
      <c r="D59" s="25" t="s">
        <v>9</v>
      </c>
      <c r="E59" s="78">
        <v>605.70000000000005</v>
      </c>
      <c r="F59" s="31">
        <f t="shared" si="3"/>
        <v>10902.6</v>
      </c>
    </row>
    <row r="60" spans="1:6" x14ac:dyDescent="0.25">
      <c r="A60" s="1">
        <v>2079</v>
      </c>
      <c r="B60" s="24" t="s">
        <v>90</v>
      </c>
      <c r="C60" s="25">
        <v>36</v>
      </c>
      <c r="D60" s="25" t="s">
        <v>11</v>
      </c>
      <c r="E60" s="78">
        <v>343.8</v>
      </c>
      <c r="F60" s="31">
        <f t="shared" si="3"/>
        <v>12376.800000000001</v>
      </c>
    </row>
    <row r="61" spans="1:6" x14ac:dyDescent="0.25">
      <c r="A61" s="1">
        <v>2080</v>
      </c>
      <c r="B61" s="24" t="s">
        <v>108</v>
      </c>
      <c r="C61" s="25">
        <v>141.9</v>
      </c>
      <c r="D61" s="25" t="s">
        <v>14</v>
      </c>
      <c r="E61" s="78">
        <v>189</v>
      </c>
      <c r="F61" s="31">
        <f t="shared" si="3"/>
        <v>26819.100000000002</v>
      </c>
    </row>
    <row r="62" spans="1:6" x14ac:dyDescent="0.25">
      <c r="A62" s="1">
        <v>2083</v>
      </c>
      <c r="B62" s="24" t="s">
        <v>91</v>
      </c>
      <c r="C62" s="25">
        <v>10</v>
      </c>
      <c r="D62" s="25" t="s">
        <v>9</v>
      </c>
      <c r="E62" s="78">
        <v>1061.0999999999999</v>
      </c>
      <c r="F62" s="31">
        <f t="shared" si="3"/>
        <v>10611</v>
      </c>
    </row>
    <row r="63" spans="1:6" x14ac:dyDescent="0.25">
      <c r="A63" s="1">
        <v>2084</v>
      </c>
      <c r="B63" s="24" t="s">
        <v>92</v>
      </c>
      <c r="C63" s="25">
        <v>22</v>
      </c>
      <c r="D63" s="25" t="s">
        <v>9</v>
      </c>
      <c r="E63" s="78">
        <v>348.3</v>
      </c>
      <c r="F63" s="31">
        <f t="shared" si="3"/>
        <v>7662.6</v>
      </c>
    </row>
    <row r="64" spans="1:6" x14ac:dyDescent="0.25">
      <c r="A64" s="1">
        <v>2093</v>
      </c>
      <c r="B64" s="71" t="s">
        <v>31</v>
      </c>
      <c r="C64" s="72">
        <v>1</v>
      </c>
      <c r="D64" s="72" t="s">
        <v>9</v>
      </c>
      <c r="E64" s="73">
        <v>1500</v>
      </c>
      <c r="F64" s="73">
        <f t="shared" si="3"/>
        <v>1500</v>
      </c>
    </row>
    <row r="65" spans="1:6" x14ac:dyDescent="0.25">
      <c r="A65" s="1">
        <v>2095</v>
      </c>
      <c r="B65" s="9" t="s">
        <v>34</v>
      </c>
      <c r="C65" s="20">
        <f>47-15-1-2</f>
        <v>29</v>
      </c>
      <c r="D65" s="19" t="s">
        <v>9</v>
      </c>
      <c r="E65" s="21">
        <v>1900</v>
      </c>
      <c r="F65" s="4">
        <f t="shared" si="3"/>
        <v>55100</v>
      </c>
    </row>
    <row r="66" spans="1:6" x14ac:dyDescent="0.25">
      <c r="A66" s="1">
        <v>2096</v>
      </c>
      <c r="B66" s="8" t="s">
        <v>48</v>
      </c>
      <c r="C66" s="1" t="s">
        <v>82</v>
      </c>
      <c r="D66" s="1" t="s">
        <v>354</v>
      </c>
      <c r="E66" s="4" t="s">
        <v>49</v>
      </c>
      <c r="F66" s="70" t="s">
        <v>65</v>
      </c>
    </row>
    <row r="67" spans="1:6" x14ac:dyDescent="0.25">
      <c r="A67" s="1">
        <v>2097</v>
      </c>
      <c r="B67" s="8" t="s">
        <v>355</v>
      </c>
      <c r="C67" s="1"/>
      <c r="D67" s="1"/>
      <c r="E67" s="4"/>
      <c r="F67" s="4"/>
    </row>
    <row r="68" spans="1:6" ht="30" x14ac:dyDescent="0.25">
      <c r="A68" s="1">
        <v>2098</v>
      </c>
      <c r="B68" s="8" t="s">
        <v>356</v>
      </c>
      <c r="C68" s="1">
        <v>1</v>
      </c>
      <c r="D68" s="1" t="s">
        <v>9</v>
      </c>
      <c r="E68" s="4">
        <v>11624</v>
      </c>
      <c r="F68" s="4">
        <f t="shared" ref="F68:F81" si="4">SUM(E68*C68)</f>
        <v>11624</v>
      </c>
    </row>
    <row r="69" spans="1:6" ht="45" x14ac:dyDescent="0.25">
      <c r="A69" s="1">
        <v>2099</v>
      </c>
      <c r="B69" s="8" t="s">
        <v>357</v>
      </c>
      <c r="C69" s="1">
        <v>7</v>
      </c>
      <c r="D69" s="1" t="s">
        <v>21</v>
      </c>
      <c r="E69" s="4">
        <v>2200</v>
      </c>
      <c r="F69" s="4">
        <f t="shared" si="4"/>
        <v>15400</v>
      </c>
    </row>
    <row r="70" spans="1:6" x14ac:dyDescent="0.25">
      <c r="A70" s="1">
        <v>2100</v>
      </c>
      <c r="B70" s="8" t="s">
        <v>358</v>
      </c>
      <c r="C70" s="1">
        <v>3</v>
      </c>
      <c r="D70" s="1" t="s">
        <v>9</v>
      </c>
      <c r="E70" s="4">
        <v>3000</v>
      </c>
      <c r="F70" s="4">
        <f t="shared" si="4"/>
        <v>9000</v>
      </c>
    </row>
    <row r="71" spans="1:6" x14ac:dyDescent="0.25">
      <c r="A71" s="1">
        <v>2103</v>
      </c>
      <c r="B71" s="8" t="s">
        <v>359</v>
      </c>
      <c r="C71" s="1">
        <v>3</v>
      </c>
      <c r="D71" s="1" t="s">
        <v>9</v>
      </c>
      <c r="E71" s="4">
        <v>2000</v>
      </c>
      <c r="F71" s="4">
        <f t="shared" si="4"/>
        <v>6000</v>
      </c>
    </row>
    <row r="72" spans="1:6" x14ac:dyDescent="0.25">
      <c r="A72" s="1">
        <v>2104</v>
      </c>
      <c r="B72" s="8" t="s">
        <v>360</v>
      </c>
      <c r="C72" s="1">
        <v>2</v>
      </c>
      <c r="D72" s="1" t="s">
        <v>9</v>
      </c>
      <c r="E72" s="4">
        <v>2300</v>
      </c>
      <c r="F72" s="4">
        <f t="shared" si="4"/>
        <v>4600</v>
      </c>
    </row>
    <row r="73" spans="1:6" ht="30" x14ac:dyDescent="0.25">
      <c r="A73" s="1">
        <v>2109</v>
      </c>
      <c r="B73" s="8" t="s">
        <v>361</v>
      </c>
      <c r="C73" s="1">
        <v>1</v>
      </c>
      <c r="D73" s="1" t="s">
        <v>9</v>
      </c>
      <c r="E73" s="4">
        <v>7000</v>
      </c>
      <c r="F73" s="4">
        <f t="shared" si="4"/>
        <v>7000</v>
      </c>
    </row>
    <row r="74" spans="1:6" ht="30" x14ac:dyDescent="0.25">
      <c r="A74" s="1">
        <v>2110</v>
      </c>
      <c r="B74" s="8" t="s">
        <v>362</v>
      </c>
      <c r="C74" s="1">
        <v>2</v>
      </c>
      <c r="D74" s="1" t="s">
        <v>9</v>
      </c>
      <c r="E74" s="4">
        <v>15000</v>
      </c>
      <c r="F74" s="4">
        <f t="shared" si="4"/>
        <v>30000</v>
      </c>
    </row>
    <row r="75" spans="1:6" x14ac:dyDescent="0.25">
      <c r="A75" s="1">
        <v>2120</v>
      </c>
      <c r="B75" s="8" t="s">
        <v>363</v>
      </c>
      <c r="C75" s="1"/>
      <c r="D75" s="1"/>
      <c r="E75" s="4"/>
      <c r="F75" s="4">
        <f t="shared" si="4"/>
        <v>0</v>
      </c>
    </row>
    <row r="76" spans="1:6" ht="45" x14ac:dyDescent="0.25">
      <c r="A76" s="1">
        <v>2125</v>
      </c>
      <c r="B76" s="8" t="s">
        <v>364</v>
      </c>
      <c r="C76" s="1">
        <v>2</v>
      </c>
      <c r="D76" s="1" t="s">
        <v>9</v>
      </c>
      <c r="E76" s="4">
        <v>4500</v>
      </c>
      <c r="F76" s="4">
        <f t="shared" si="4"/>
        <v>9000</v>
      </c>
    </row>
    <row r="77" spans="1:6" x14ac:dyDescent="0.25">
      <c r="A77" s="1">
        <v>2128</v>
      </c>
      <c r="B77" s="8" t="s">
        <v>365</v>
      </c>
      <c r="C77" s="1">
        <v>5</v>
      </c>
      <c r="D77" s="1" t="s">
        <v>9</v>
      </c>
      <c r="E77" s="4">
        <v>4000</v>
      </c>
      <c r="F77" s="4">
        <f t="shared" si="4"/>
        <v>20000</v>
      </c>
    </row>
    <row r="78" spans="1:6" ht="30" x14ac:dyDescent="0.25">
      <c r="A78" s="1">
        <v>2129</v>
      </c>
      <c r="B78" s="8" t="s">
        <v>366</v>
      </c>
      <c r="C78" s="1">
        <v>2</v>
      </c>
      <c r="D78" s="1" t="s">
        <v>9</v>
      </c>
      <c r="E78" s="4">
        <v>20000</v>
      </c>
      <c r="F78" s="4">
        <f t="shared" si="4"/>
        <v>40000</v>
      </c>
    </row>
    <row r="79" spans="1:6" x14ac:dyDescent="0.25">
      <c r="A79" s="1">
        <v>2130</v>
      </c>
      <c r="B79" s="8" t="s">
        <v>367</v>
      </c>
      <c r="C79" s="1">
        <v>16</v>
      </c>
      <c r="D79" s="1" t="s">
        <v>9</v>
      </c>
      <c r="E79" s="4">
        <v>20</v>
      </c>
      <c r="F79" s="4">
        <f t="shared" si="4"/>
        <v>320</v>
      </c>
    </row>
    <row r="80" spans="1:6" x14ac:dyDescent="0.25">
      <c r="A80" s="1">
        <v>2131</v>
      </c>
      <c r="B80" s="8" t="s">
        <v>368</v>
      </c>
      <c r="C80" s="1">
        <v>6</v>
      </c>
      <c r="D80" s="1" t="s">
        <v>9</v>
      </c>
      <c r="E80" s="4">
        <v>10</v>
      </c>
      <c r="F80" s="4">
        <f t="shared" si="4"/>
        <v>60</v>
      </c>
    </row>
    <row r="81" spans="1:6" x14ac:dyDescent="0.25">
      <c r="A81" s="1">
        <v>2132</v>
      </c>
      <c r="B81" s="8" t="s">
        <v>369</v>
      </c>
      <c r="C81" s="1">
        <v>41</v>
      </c>
      <c r="D81" s="1" t="s">
        <v>9</v>
      </c>
      <c r="E81" s="4">
        <v>20</v>
      </c>
      <c r="F81" s="4">
        <f t="shared" si="4"/>
        <v>820</v>
      </c>
    </row>
    <row r="82" spans="1:6" ht="25.5" x14ac:dyDescent="0.25">
      <c r="A82" s="91">
        <v>5004</v>
      </c>
      <c r="B82" s="92" t="s">
        <v>401</v>
      </c>
      <c r="C82" s="93">
        <v>1</v>
      </c>
      <c r="D82" s="93" t="s">
        <v>9</v>
      </c>
      <c r="E82" s="142">
        <v>3132.12</v>
      </c>
      <c r="F82" s="141">
        <f t="shared" ref="F82:F119" si="5">E82*C82</f>
        <v>3132.12</v>
      </c>
    </row>
    <row r="83" spans="1:6" ht="25.5" x14ac:dyDescent="0.25">
      <c r="A83" s="91">
        <v>5007</v>
      </c>
      <c r="B83" s="92" t="s">
        <v>67</v>
      </c>
      <c r="C83" s="93">
        <v>50</v>
      </c>
      <c r="D83" s="93" t="s">
        <v>11</v>
      </c>
      <c r="E83" s="143">
        <v>59.71</v>
      </c>
      <c r="F83" s="141">
        <f t="shared" si="5"/>
        <v>2985.5</v>
      </c>
    </row>
    <row r="84" spans="1:6" ht="25.5" x14ac:dyDescent="0.25">
      <c r="A84" s="91">
        <v>5008</v>
      </c>
      <c r="B84" s="92" t="s">
        <v>402</v>
      </c>
      <c r="C84" s="93">
        <v>34.200000000000003</v>
      </c>
      <c r="D84" s="93" t="s">
        <v>11</v>
      </c>
      <c r="E84" s="143">
        <v>221.74</v>
      </c>
      <c r="F84" s="141">
        <f t="shared" si="5"/>
        <v>7583.5080000000007</v>
      </c>
    </row>
    <row r="85" spans="1:6" x14ac:dyDescent="0.25">
      <c r="A85" s="91">
        <v>5014</v>
      </c>
      <c r="B85" s="92" t="s">
        <v>403</v>
      </c>
      <c r="C85" s="93">
        <v>1</v>
      </c>
      <c r="D85" s="93" t="s">
        <v>9</v>
      </c>
      <c r="E85" s="142">
        <v>18983.05</v>
      </c>
      <c r="F85" s="141">
        <f t="shared" si="5"/>
        <v>18983.05</v>
      </c>
    </row>
    <row r="86" spans="1:6" x14ac:dyDescent="0.25">
      <c r="A86" s="91">
        <v>5029</v>
      </c>
      <c r="B86" s="92" t="s">
        <v>404</v>
      </c>
      <c r="C86" s="93">
        <v>1</v>
      </c>
      <c r="D86" s="93" t="s">
        <v>405</v>
      </c>
      <c r="E86" s="143">
        <v>100</v>
      </c>
      <c r="F86" s="141">
        <f t="shared" si="5"/>
        <v>100</v>
      </c>
    </row>
    <row r="87" spans="1:6" x14ac:dyDescent="0.25">
      <c r="A87" s="91">
        <v>5030</v>
      </c>
      <c r="B87" s="92" t="s">
        <v>406</v>
      </c>
      <c r="C87" s="93">
        <v>5</v>
      </c>
      <c r="D87" s="93" t="s">
        <v>405</v>
      </c>
      <c r="E87" s="143">
        <v>136.32</v>
      </c>
      <c r="F87" s="141">
        <f t="shared" si="5"/>
        <v>681.59999999999991</v>
      </c>
    </row>
    <row r="88" spans="1:6" ht="38.25" x14ac:dyDescent="0.25">
      <c r="A88" s="91">
        <v>5052</v>
      </c>
      <c r="B88" s="92" t="s">
        <v>398</v>
      </c>
      <c r="C88" s="93">
        <v>4</v>
      </c>
      <c r="D88" s="93" t="s">
        <v>9</v>
      </c>
      <c r="E88" s="142">
        <v>10121.85</v>
      </c>
      <c r="F88" s="141">
        <f t="shared" si="5"/>
        <v>40487.4</v>
      </c>
    </row>
    <row r="89" spans="1:6" ht="38.25" x14ac:dyDescent="0.25">
      <c r="A89" s="91">
        <v>5053</v>
      </c>
      <c r="B89" s="92" t="s">
        <v>407</v>
      </c>
      <c r="C89" s="97">
        <f>2-1</f>
        <v>1</v>
      </c>
      <c r="D89" s="93" t="s">
        <v>9</v>
      </c>
      <c r="E89" s="142">
        <v>13227.22</v>
      </c>
      <c r="F89" s="141">
        <f t="shared" si="5"/>
        <v>13227.22</v>
      </c>
    </row>
    <row r="90" spans="1:6" ht="38.25" x14ac:dyDescent="0.25">
      <c r="A90" s="91">
        <v>5055</v>
      </c>
      <c r="B90" s="92" t="s">
        <v>408</v>
      </c>
      <c r="C90" s="93">
        <v>2</v>
      </c>
      <c r="D90" s="93" t="s">
        <v>9</v>
      </c>
      <c r="E90" s="142">
        <v>8945.26</v>
      </c>
      <c r="F90" s="141">
        <f t="shared" si="5"/>
        <v>17890.52</v>
      </c>
    </row>
    <row r="91" spans="1:6" x14ac:dyDescent="0.25">
      <c r="A91" s="91">
        <v>5059</v>
      </c>
      <c r="B91" s="92" t="s">
        <v>409</v>
      </c>
      <c r="C91" s="93">
        <v>1</v>
      </c>
      <c r="D91" s="93" t="s">
        <v>9</v>
      </c>
      <c r="E91" s="142">
        <v>5400</v>
      </c>
      <c r="F91" s="141">
        <f t="shared" si="5"/>
        <v>5400</v>
      </c>
    </row>
    <row r="92" spans="1:6" ht="25.5" x14ac:dyDescent="0.25">
      <c r="A92" s="91">
        <v>5063</v>
      </c>
      <c r="B92" s="92" t="s">
        <v>410</v>
      </c>
      <c r="C92" s="93">
        <v>1</v>
      </c>
      <c r="D92" s="93" t="s">
        <v>9</v>
      </c>
      <c r="E92" s="142">
        <v>88000</v>
      </c>
      <c r="F92" s="141">
        <f t="shared" si="5"/>
        <v>88000</v>
      </c>
    </row>
    <row r="93" spans="1:6" x14ac:dyDescent="0.25">
      <c r="A93" s="91">
        <v>5068</v>
      </c>
      <c r="B93" s="92" t="s">
        <v>411</v>
      </c>
      <c r="C93" s="93">
        <v>1</v>
      </c>
      <c r="D93" s="93" t="s">
        <v>9</v>
      </c>
      <c r="E93" s="142">
        <v>8445.75</v>
      </c>
      <c r="F93" s="141">
        <f t="shared" si="5"/>
        <v>8445.75</v>
      </c>
    </row>
    <row r="94" spans="1:6" ht="25.5" x14ac:dyDescent="0.25">
      <c r="A94" s="91">
        <v>5072</v>
      </c>
      <c r="B94" s="92" t="s">
        <v>412</v>
      </c>
      <c r="C94" s="93">
        <v>1</v>
      </c>
      <c r="D94" s="93" t="s">
        <v>9</v>
      </c>
      <c r="E94" s="143">
        <v>51.1</v>
      </c>
      <c r="F94" s="141">
        <f t="shared" si="5"/>
        <v>51.1</v>
      </c>
    </row>
    <row r="95" spans="1:6" x14ac:dyDescent="0.25">
      <c r="A95" s="91">
        <v>5074</v>
      </c>
      <c r="B95" s="92" t="s">
        <v>413</v>
      </c>
      <c r="C95" s="93">
        <v>6.4</v>
      </c>
      <c r="D95" s="93" t="s">
        <v>11</v>
      </c>
      <c r="E95" s="143">
        <v>357.16</v>
      </c>
      <c r="F95" s="141">
        <f t="shared" si="5"/>
        <v>2285.8240000000001</v>
      </c>
    </row>
    <row r="96" spans="1:6" x14ac:dyDescent="0.25">
      <c r="A96" s="91">
        <v>5075</v>
      </c>
      <c r="B96" s="92" t="s">
        <v>414</v>
      </c>
      <c r="C96" s="93">
        <v>9.1999999999999993</v>
      </c>
      <c r="D96" s="93" t="s">
        <v>11</v>
      </c>
      <c r="E96" s="143">
        <v>313.98</v>
      </c>
      <c r="F96" s="141">
        <f t="shared" si="5"/>
        <v>2888.616</v>
      </c>
    </row>
    <row r="97" spans="1:6" x14ac:dyDescent="0.25">
      <c r="A97" s="91">
        <v>5076</v>
      </c>
      <c r="B97" s="92" t="s">
        <v>415</v>
      </c>
      <c r="C97" s="93">
        <v>16.899999999999999</v>
      </c>
      <c r="D97" s="93" t="s">
        <v>11</v>
      </c>
      <c r="E97" s="143">
        <v>294.22000000000003</v>
      </c>
      <c r="F97" s="141">
        <f t="shared" si="5"/>
        <v>4972.3180000000002</v>
      </c>
    </row>
    <row r="98" spans="1:6" x14ac:dyDescent="0.25">
      <c r="A98" s="91">
        <v>5077</v>
      </c>
      <c r="B98" s="92" t="s">
        <v>416</v>
      </c>
      <c r="C98" s="93">
        <v>6.7</v>
      </c>
      <c r="D98" s="93" t="s">
        <v>11</v>
      </c>
      <c r="E98" s="143">
        <v>313.98</v>
      </c>
      <c r="F98" s="141">
        <f t="shared" si="5"/>
        <v>2103.6660000000002</v>
      </c>
    </row>
    <row r="99" spans="1:6" ht="25.5" x14ac:dyDescent="0.25">
      <c r="A99" s="91">
        <v>5078</v>
      </c>
      <c r="B99" s="92" t="s">
        <v>417</v>
      </c>
      <c r="C99" s="93">
        <v>45</v>
      </c>
      <c r="D99" s="93" t="s">
        <v>11</v>
      </c>
      <c r="E99" s="143">
        <v>289.60000000000002</v>
      </c>
      <c r="F99" s="141">
        <f t="shared" si="5"/>
        <v>13032.000000000002</v>
      </c>
    </row>
    <row r="100" spans="1:6" ht="25.5" x14ac:dyDescent="0.25">
      <c r="A100" s="91">
        <v>5079</v>
      </c>
      <c r="B100" s="92" t="s">
        <v>418</v>
      </c>
      <c r="C100" s="93">
        <v>50</v>
      </c>
      <c r="D100" s="93" t="s">
        <v>11</v>
      </c>
      <c r="E100" s="143">
        <v>289.60000000000002</v>
      </c>
      <c r="F100" s="141">
        <f t="shared" si="5"/>
        <v>14480.000000000002</v>
      </c>
    </row>
    <row r="101" spans="1:6" ht="25.5" x14ac:dyDescent="0.25">
      <c r="A101" s="91">
        <v>5080</v>
      </c>
      <c r="B101" s="92" t="s">
        <v>419</v>
      </c>
      <c r="C101" s="93">
        <v>35.103000000000002</v>
      </c>
      <c r="D101" s="93" t="s">
        <v>11</v>
      </c>
      <c r="E101" s="143">
        <v>353.95</v>
      </c>
      <c r="F101" s="141">
        <f t="shared" si="5"/>
        <v>12424.70685</v>
      </c>
    </row>
    <row r="102" spans="1:6" x14ac:dyDescent="0.25">
      <c r="A102" s="91">
        <v>5084</v>
      </c>
      <c r="B102" s="92" t="s">
        <v>420</v>
      </c>
      <c r="C102" s="93">
        <v>4</v>
      </c>
      <c r="D102" s="93" t="s">
        <v>9</v>
      </c>
      <c r="E102" s="142">
        <v>1483.05</v>
      </c>
      <c r="F102" s="141">
        <f t="shared" si="5"/>
        <v>5932.2</v>
      </c>
    </row>
    <row r="103" spans="1:6" x14ac:dyDescent="0.25">
      <c r="A103" s="91">
        <v>5086</v>
      </c>
      <c r="B103" s="92" t="s">
        <v>421</v>
      </c>
      <c r="C103" s="93">
        <v>1</v>
      </c>
      <c r="D103" s="93" t="s">
        <v>9</v>
      </c>
      <c r="E103" s="142">
        <v>7916.29</v>
      </c>
      <c r="F103" s="141">
        <f t="shared" si="5"/>
        <v>7916.29</v>
      </c>
    </row>
    <row r="104" spans="1:6" x14ac:dyDescent="0.25">
      <c r="A104" s="91">
        <v>5088</v>
      </c>
      <c r="B104" s="92" t="s">
        <v>422</v>
      </c>
      <c r="C104" s="93">
        <v>1</v>
      </c>
      <c r="D104" s="93" t="s">
        <v>9</v>
      </c>
      <c r="E104" s="143">
        <v>350</v>
      </c>
      <c r="F104" s="141">
        <f t="shared" si="5"/>
        <v>350</v>
      </c>
    </row>
    <row r="105" spans="1:6" x14ac:dyDescent="0.25">
      <c r="A105" s="91">
        <v>5093</v>
      </c>
      <c r="B105" s="92" t="s">
        <v>423</v>
      </c>
      <c r="C105" s="93">
        <v>1</v>
      </c>
      <c r="D105" s="93" t="s">
        <v>9</v>
      </c>
      <c r="E105" s="142">
        <v>17796.61</v>
      </c>
      <c r="F105" s="141">
        <f t="shared" si="5"/>
        <v>17796.61</v>
      </c>
    </row>
    <row r="106" spans="1:6" ht="25.5" x14ac:dyDescent="0.25">
      <c r="A106" s="91">
        <v>5106</v>
      </c>
      <c r="B106" s="92" t="s">
        <v>56</v>
      </c>
      <c r="C106" s="93">
        <v>1</v>
      </c>
      <c r="D106" s="93" t="s">
        <v>9</v>
      </c>
      <c r="E106" s="142">
        <v>8744.58</v>
      </c>
      <c r="F106" s="141">
        <f t="shared" si="5"/>
        <v>8744.58</v>
      </c>
    </row>
    <row r="107" spans="1:6" ht="38.25" x14ac:dyDescent="0.25">
      <c r="A107" s="91">
        <v>5108</v>
      </c>
      <c r="B107" s="92" t="s">
        <v>399</v>
      </c>
      <c r="C107" s="93">
        <v>3</v>
      </c>
      <c r="D107" s="93" t="s">
        <v>9</v>
      </c>
      <c r="E107" s="142">
        <v>1864.41</v>
      </c>
      <c r="F107" s="141">
        <f t="shared" si="5"/>
        <v>5593.2300000000005</v>
      </c>
    </row>
    <row r="108" spans="1:6" ht="25.5" x14ac:dyDescent="0.25">
      <c r="A108" s="91">
        <v>5112</v>
      </c>
      <c r="B108" s="92" t="s">
        <v>424</v>
      </c>
      <c r="C108" s="93">
        <v>1</v>
      </c>
      <c r="D108" s="93" t="s">
        <v>9</v>
      </c>
      <c r="E108" s="142">
        <v>12300</v>
      </c>
      <c r="F108" s="141">
        <f t="shared" si="5"/>
        <v>12300</v>
      </c>
    </row>
    <row r="109" spans="1:6" x14ac:dyDescent="0.25">
      <c r="A109" s="91">
        <v>5123</v>
      </c>
      <c r="B109" s="92" t="s">
        <v>158</v>
      </c>
      <c r="C109" s="93">
        <v>4</v>
      </c>
      <c r="D109" s="93" t="s">
        <v>11</v>
      </c>
      <c r="E109" s="143">
        <v>148.78</v>
      </c>
      <c r="F109" s="141">
        <f t="shared" si="5"/>
        <v>595.12</v>
      </c>
    </row>
    <row r="110" spans="1:6" ht="25.5" x14ac:dyDescent="0.25">
      <c r="A110" s="91">
        <v>5124</v>
      </c>
      <c r="B110" s="92" t="s">
        <v>426</v>
      </c>
      <c r="C110" s="93">
        <v>5</v>
      </c>
      <c r="D110" s="93" t="s">
        <v>9</v>
      </c>
      <c r="E110" s="142">
        <v>2118.64</v>
      </c>
      <c r="F110" s="141">
        <f t="shared" si="5"/>
        <v>10593.199999999999</v>
      </c>
    </row>
    <row r="111" spans="1:6" x14ac:dyDescent="0.25">
      <c r="A111" s="91">
        <v>5125</v>
      </c>
      <c r="B111" s="92" t="s">
        <v>427</v>
      </c>
      <c r="C111" s="93">
        <v>1</v>
      </c>
      <c r="D111" s="93" t="s">
        <v>9</v>
      </c>
      <c r="E111" s="143">
        <v>430</v>
      </c>
      <c r="F111" s="141">
        <f t="shared" si="5"/>
        <v>430</v>
      </c>
    </row>
    <row r="112" spans="1:6" x14ac:dyDescent="0.25">
      <c r="A112" s="91">
        <v>5127</v>
      </c>
      <c r="B112" s="92" t="s">
        <v>428</v>
      </c>
      <c r="C112" s="93">
        <v>2</v>
      </c>
      <c r="D112" s="93" t="s">
        <v>9</v>
      </c>
      <c r="E112" s="142">
        <v>2063.66</v>
      </c>
      <c r="F112" s="141">
        <f t="shared" si="5"/>
        <v>4127.32</v>
      </c>
    </row>
    <row r="113" spans="1:6" x14ac:dyDescent="0.25">
      <c r="A113" s="91">
        <v>5129</v>
      </c>
      <c r="B113" s="92" t="s">
        <v>400</v>
      </c>
      <c r="C113" s="93">
        <v>102.52</v>
      </c>
      <c r="D113" s="93" t="s">
        <v>11</v>
      </c>
      <c r="E113" s="143">
        <v>140.41999999999999</v>
      </c>
      <c r="F113" s="141">
        <f t="shared" si="5"/>
        <v>14395.858399999997</v>
      </c>
    </row>
    <row r="114" spans="1:6" x14ac:dyDescent="0.25">
      <c r="A114" s="91">
        <v>5130</v>
      </c>
      <c r="B114" s="92" t="s">
        <v>429</v>
      </c>
      <c r="C114" s="97">
        <f>27.4-2.7</f>
        <v>24.7</v>
      </c>
      <c r="D114" s="93" t="s">
        <v>11</v>
      </c>
      <c r="E114" s="143">
        <v>149.62</v>
      </c>
      <c r="F114" s="141">
        <f t="shared" si="5"/>
        <v>3695.614</v>
      </c>
    </row>
    <row r="115" spans="1:6" x14ac:dyDescent="0.25">
      <c r="A115" s="91">
        <v>5140</v>
      </c>
      <c r="B115" s="92" t="s">
        <v>430</v>
      </c>
      <c r="C115" s="93">
        <v>1</v>
      </c>
      <c r="D115" s="93" t="s">
        <v>9</v>
      </c>
      <c r="E115" s="143">
        <v>463.98</v>
      </c>
      <c r="F115" s="141">
        <f t="shared" si="5"/>
        <v>463.98</v>
      </c>
    </row>
    <row r="116" spans="1:6" ht="25.5" x14ac:dyDescent="0.25">
      <c r="A116" s="91">
        <v>5141</v>
      </c>
      <c r="B116" s="92" t="s">
        <v>431</v>
      </c>
      <c r="C116" s="93">
        <v>1</v>
      </c>
      <c r="D116" s="93" t="s">
        <v>9</v>
      </c>
      <c r="E116" s="142">
        <v>5050</v>
      </c>
      <c r="F116" s="141">
        <f t="shared" si="5"/>
        <v>5050</v>
      </c>
    </row>
    <row r="117" spans="1:6" ht="25.5" x14ac:dyDescent="0.25">
      <c r="A117" s="91">
        <v>5157</v>
      </c>
      <c r="B117" s="92" t="s">
        <v>432</v>
      </c>
      <c r="C117" s="93">
        <v>1</v>
      </c>
      <c r="D117" s="93" t="s">
        <v>9</v>
      </c>
      <c r="E117" s="142">
        <v>2132.2800000000002</v>
      </c>
      <c r="F117" s="141">
        <f t="shared" si="5"/>
        <v>2132.2800000000002</v>
      </c>
    </row>
    <row r="118" spans="1:6" ht="25.5" x14ac:dyDescent="0.25">
      <c r="A118" s="91">
        <v>5160</v>
      </c>
      <c r="B118" s="92" t="s">
        <v>433</v>
      </c>
      <c r="C118" s="93">
        <v>1</v>
      </c>
      <c r="D118" s="93" t="s">
        <v>9</v>
      </c>
      <c r="E118" s="143">
        <v>250</v>
      </c>
      <c r="F118" s="144">
        <f t="shared" si="5"/>
        <v>250</v>
      </c>
    </row>
    <row r="119" spans="1:6" x14ac:dyDescent="0.25">
      <c r="A119" s="91">
        <v>5165</v>
      </c>
      <c r="B119" s="96" t="s">
        <v>912</v>
      </c>
      <c r="C119" s="96">
        <v>1</v>
      </c>
      <c r="D119" s="96" t="s">
        <v>9</v>
      </c>
      <c r="E119" s="145">
        <v>70000</v>
      </c>
      <c r="F119" s="141">
        <f t="shared" si="5"/>
        <v>70000</v>
      </c>
    </row>
  </sheetData>
  <autoFilter ref="A13:I119" xr:uid="{00000000-0009-0000-0000-000001000000}"/>
  <hyperlinks>
    <hyperlink ref="A5" r:id="rId1" display="mailto:Faleevmail@mail.ru" xr:uid="{00000000-0004-0000-01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0"/>
  <sheetViews>
    <sheetView topLeftCell="A181" workbookViewId="0">
      <selection activeCell="P189" sqref="P189"/>
    </sheetView>
  </sheetViews>
  <sheetFormatPr defaultRowHeight="15" x14ac:dyDescent="0.25"/>
  <cols>
    <col min="1" max="1" width="11" style="5" customWidth="1"/>
    <col min="2" max="2" width="41.42578125" style="5" customWidth="1"/>
    <col min="3" max="3" width="11" style="44" customWidth="1"/>
    <col min="4" max="4" width="9.140625" style="5"/>
    <col min="5" max="5" width="14.140625" style="56" customWidth="1"/>
    <col min="6" max="6" width="12.140625" style="5" bestFit="1" customWidth="1"/>
    <col min="7" max="16384" width="9.140625" style="5"/>
  </cols>
  <sheetData>
    <row r="1" spans="1:5" x14ac:dyDescent="0.25">
      <c r="A1" s="95" t="s">
        <v>0</v>
      </c>
      <c r="B1" s="13"/>
      <c r="C1" s="42"/>
      <c r="D1" s="13"/>
      <c r="E1" s="130"/>
    </row>
    <row r="2" spans="1:5" x14ac:dyDescent="0.25">
      <c r="A2" s="95" t="s">
        <v>434</v>
      </c>
      <c r="B2" s="13"/>
      <c r="C2" s="42"/>
      <c r="D2" s="13"/>
      <c r="E2" s="130"/>
    </row>
    <row r="3" spans="1:5" x14ac:dyDescent="0.25">
      <c r="A3" s="95" t="s">
        <v>1</v>
      </c>
      <c r="B3" s="13"/>
      <c r="C3" s="42"/>
      <c r="D3" s="13"/>
      <c r="E3" s="130"/>
    </row>
    <row r="4" spans="1:5" x14ac:dyDescent="0.25">
      <c r="A4" s="95" t="s">
        <v>2</v>
      </c>
      <c r="B4" s="13"/>
      <c r="C4" s="42"/>
      <c r="D4" s="13"/>
      <c r="E4" s="130"/>
    </row>
    <row r="5" spans="1:5" x14ac:dyDescent="0.25">
      <c r="A5" s="11" t="s">
        <v>3</v>
      </c>
      <c r="B5" s="11"/>
      <c r="C5" s="43"/>
      <c r="D5" s="11"/>
      <c r="E5" s="131"/>
    </row>
    <row r="11" spans="1:5" ht="42" customHeight="1" x14ac:dyDescent="0.25"/>
    <row r="12" spans="1:5" ht="16.5" customHeight="1" x14ac:dyDescent="0.25">
      <c r="A12" s="35">
        <v>5</v>
      </c>
      <c r="B12" s="26" t="s">
        <v>109</v>
      </c>
      <c r="C12" s="45">
        <v>1</v>
      </c>
      <c r="D12" s="36" t="s">
        <v>9</v>
      </c>
      <c r="E12" s="132">
        <v>2770</v>
      </c>
    </row>
    <row r="13" spans="1:5" ht="30" x14ac:dyDescent="0.25">
      <c r="A13" s="35">
        <v>3001</v>
      </c>
      <c r="B13" s="26" t="s">
        <v>110</v>
      </c>
      <c r="C13" s="45">
        <v>1</v>
      </c>
      <c r="D13" s="36" t="s">
        <v>9</v>
      </c>
      <c r="E13" s="132">
        <v>1950</v>
      </c>
    </row>
    <row r="14" spans="1:5" x14ac:dyDescent="0.25">
      <c r="A14" s="35">
        <v>3002</v>
      </c>
      <c r="B14" s="26" t="s">
        <v>111</v>
      </c>
      <c r="C14" s="45">
        <v>1</v>
      </c>
      <c r="D14" s="36" t="s">
        <v>9</v>
      </c>
      <c r="E14" s="132">
        <v>1950</v>
      </c>
    </row>
    <row r="15" spans="1:5" x14ac:dyDescent="0.25">
      <c r="A15" s="35">
        <v>3005</v>
      </c>
      <c r="B15" s="26" t="s">
        <v>112</v>
      </c>
      <c r="C15" s="45">
        <v>1</v>
      </c>
      <c r="D15" s="36" t="s">
        <v>9</v>
      </c>
      <c r="E15" s="132">
        <v>1440</v>
      </c>
    </row>
    <row r="16" spans="1:5" x14ac:dyDescent="0.25">
      <c r="A16" s="35">
        <v>3006</v>
      </c>
      <c r="B16" s="26" t="s">
        <v>113</v>
      </c>
      <c r="C16" s="45">
        <v>1</v>
      </c>
      <c r="D16" s="36" t="s">
        <v>9</v>
      </c>
      <c r="E16" s="132">
        <v>3760</v>
      </c>
    </row>
    <row r="17" spans="1:5" ht="30" x14ac:dyDescent="0.25">
      <c r="A17" s="35">
        <v>3007</v>
      </c>
      <c r="B17" s="26" t="s">
        <v>114</v>
      </c>
      <c r="C17" s="45">
        <v>1</v>
      </c>
      <c r="D17" s="36" t="s">
        <v>9</v>
      </c>
      <c r="E17" s="132">
        <v>680</v>
      </c>
    </row>
    <row r="18" spans="1:5" x14ac:dyDescent="0.25">
      <c r="A18" s="35">
        <v>3008</v>
      </c>
      <c r="B18" s="26" t="s">
        <v>111</v>
      </c>
      <c r="C18" s="45">
        <v>1</v>
      </c>
      <c r="D18" s="36" t="s">
        <v>9</v>
      </c>
      <c r="E18" s="132">
        <v>1950</v>
      </c>
    </row>
    <row r="19" spans="1:5" ht="30" x14ac:dyDescent="0.25">
      <c r="A19" s="35">
        <v>3009</v>
      </c>
      <c r="B19" s="26" t="s">
        <v>115</v>
      </c>
      <c r="C19" s="45">
        <v>1</v>
      </c>
      <c r="D19" s="36" t="s">
        <v>9</v>
      </c>
      <c r="E19" s="132">
        <v>680</v>
      </c>
    </row>
    <row r="20" spans="1:5" ht="30" x14ac:dyDescent="0.25">
      <c r="A20" s="35">
        <v>3010</v>
      </c>
      <c r="B20" s="26" t="s">
        <v>116</v>
      </c>
      <c r="C20" s="45">
        <v>1</v>
      </c>
      <c r="D20" s="36" t="s">
        <v>9</v>
      </c>
      <c r="E20" s="132">
        <v>1030</v>
      </c>
    </row>
    <row r="21" spans="1:5" ht="30" x14ac:dyDescent="0.25">
      <c r="A21" s="35">
        <v>3011</v>
      </c>
      <c r="B21" s="26" t="s">
        <v>117</v>
      </c>
      <c r="C21" s="45">
        <v>1</v>
      </c>
      <c r="D21" s="36" t="s">
        <v>9</v>
      </c>
      <c r="E21" s="132">
        <v>5220</v>
      </c>
    </row>
    <row r="22" spans="1:5" x14ac:dyDescent="0.25">
      <c r="A22" s="35">
        <v>3012</v>
      </c>
      <c r="B22" s="26" t="s">
        <v>118</v>
      </c>
      <c r="C22" s="45">
        <v>3</v>
      </c>
      <c r="D22" s="36" t="s">
        <v>9</v>
      </c>
      <c r="E22" s="132">
        <v>230</v>
      </c>
    </row>
    <row r="23" spans="1:5" ht="30" x14ac:dyDescent="0.25">
      <c r="A23" s="35">
        <v>3014</v>
      </c>
      <c r="B23" s="26" t="s">
        <v>119</v>
      </c>
      <c r="C23" s="45">
        <v>1</v>
      </c>
      <c r="D23" s="36" t="s">
        <v>9</v>
      </c>
      <c r="E23" s="132">
        <v>880</v>
      </c>
    </row>
    <row r="24" spans="1:5" ht="30" x14ac:dyDescent="0.25">
      <c r="A24" s="35">
        <v>3015</v>
      </c>
      <c r="B24" s="26" t="s">
        <v>120</v>
      </c>
      <c r="C24" s="45">
        <v>1</v>
      </c>
      <c r="D24" s="36" t="s">
        <v>9</v>
      </c>
      <c r="E24" s="132">
        <v>1000</v>
      </c>
    </row>
    <row r="25" spans="1:5" ht="30" x14ac:dyDescent="0.25">
      <c r="A25" s="35">
        <v>3016</v>
      </c>
      <c r="B25" s="26" t="s">
        <v>121</v>
      </c>
      <c r="C25" s="45">
        <v>1</v>
      </c>
      <c r="D25" s="36" t="s">
        <v>9</v>
      </c>
      <c r="E25" s="132">
        <v>10210</v>
      </c>
    </row>
    <row r="26" spans="1:5" x14ac:dyDescent="0.25">
      <c r="A26" s="35">
        <v>3017</v>
      </c>
      <c r="B26" s="26" t="s">
        <v>122</v>
      </c>
      <c r="C26" s="45">
        <v>1</v>
      </c>
      <c r="D26" s="36" t="s">
        <v>9</v>
      </c>
      <c r="E26" s="132">
        <v>2380</v>
      </c>
    </row>
    <row r="27" spans="1:5" x14ac:dyDescent="0.25">
      <c r="A27" s="35">
        <v>3018</v>
      </c>
      <c r="B27" s="26" t="s">
        <v>123</v>
      </c>
      <c r="C27" s="45">
        <v>1</v>
      </c>
      <c r="D27" s="36" t="s">
        <v>9</v>
      </c>
      <c r="E27" s="132">
        <v>3210</v>
      </c>
    </row>
    <row r="28" spans="1:5" x14ac:dyDescent="0.25">
      <c r="A28" s="35">
        <v>3019</v>
      </c>
      <c r="B28" s="26" t="s">
        <v>124</v>
      </c>
      <c r="C28" s="45">
        <v>1</v>
      </c>
      <c r="D28" s="36" t="s">
        <v>9</v>
      </c>
      <c r="E28" s="132">
        <v>520</v>
      </c>
    </row>
    <row r="29" spans="1:5" x14ac:dyDescent="0.25">
      <c r="A29" s="35">
        <v>3020</v>
      </c>
      <c r="B29" s="24" t="s">
        <v>78</v>
      </c>
      <c r="C29" s="25">
        <v>1</v>
      </c>
      <c r="D29" s="30" t="s">
        <v>9</v>
      </c>
      <c r="E29" s="133">
        <v>15000</v>
      </c>
    </row>
    <row r="30" spans="1:5" x14ac:dyDescent="0.25">
      <c r="A30" s="35">
        <v>3021</v>
      </c>
      <c r="B30" s="24" t="s">
        <v>79</v>
      </c>
      <c r="C30" s="25">
        <v>1</v>
      </c>
      <c r="D30" s="30" t="s">
        <v>9</v>
      </c>
      <c r="E30" s="133">
        <v>8000</v>
      </c>
    </row>
    <row r="31" spans="1:5" x14ac:dyDescent="0.25">
      <c r="A31" s="38" t="s">
        <v>169</v>
      </c>
      <c r="B31" s="39"/>
      <c r="C31" s="46"/>
      <c r="D31" s="37"/>
      <c r="E31" s="134"/>
    </row>
    <row r="32" spans="1:5" ht="30" x14ac:dyDescent="0.25">
      <c r="A32" s="32">
        <v>3022</v>
      </c>
      <c r="B32" s="33" t="s">
        <v>162</v>
      </c>
      <c r="C32" s="40">
        <v>1</v>
      </c>
      <c r="D32" s="34" t="s">
        <v>9</v>
      </c>
      <c r="E32" s="135">
        <v>40114.826999999997</v>
      </c>
    </row>
    <row r="33" spans="1:5" ht="30" x14ac:dyDescent="0.25">
      <c r="A33" s="32">
        <v>3023</v>
      </c>
      <c r="B33" s="33" t="s">
        <v>170</v>
      </c>
      <c r="C33" s="40">
        <v>1</v>
      </c>
      <c r="D33" s="34" t="s">
        <v>9</v>
      </c>
      <c r="E33" s="135">
        <v>42025.419000000002</v>
      </c>
    </row>
    <row r="34" spans="1:5" x14ac:dyDescent="0.25">
      <c r="A34" s="32">
        <v>3024</v>
      </c>
      <c r="B34" s="33" t="s">
        <v>235</v>
      </c>
      <c r="C34" s="40">
        <v>1</v>
      </c>
      <c r="D34" s="33" t="s">
        <v>9</v>
      </c>
      <c r="E34" s="135">
        <v>49377.969000000005</v>
      </c>
    </row>
    <row r="35" spans="1:5" x14ac:dyDescent="0.25">
      <c r="A35" s="32">
        <v>3026</v>
      </c>
      <c r="B35" s="34" t="s">
        <v>232</v>
      </c>
      <c r="C35" s="40">
        <v>1</v>
      </c>
      <c r="D35" s="34" t="s">
        <v>9</v>
      </c>
      <c r="E35" s="135">
        <v>18579.663</v>
      </c>
    </row>
    <row r="36" spans="1:5" x14ac:dyDescent="0.25">
      <c r="A36" s="32">
        <v>3027</v>
      </c>
      <c r="B36" s="34" t="s">
        <v>202</v>
      </c>
      <c r="C36" s="40">
        <v>1</v>
      </c>
      <c r="D36" s="34" t="s">
        <v>9</v>
      </c>
      <c r="E36" s="135">
        <v>1906.7759999999998</v>
      </c>
    </row>
    <row r="37" spans="1:5" x14ac:dyDescent="0.25">
      <c r="A37" s="32">
        <v>3028</v>
      </c>
      <c r="B37" s="34" t="s">
        <v>202</v>
      </c>
      <c r="C37" s="40">
        <v>1</v>
      </c>
      <c r="D37" s="34" t="s">
        <v>9</v>
      </c>
      <c r="E37" s="135">
        <v>1906.7939999999999</v>
      </c>
    </row>
    <row r="38" spans="1:5" x14ac:dyDescent="0.25">
      <c r="A38" s="32">
        <v>3029</v>
      </c>
      <c r="B38" s="34" t="s">
        <v>171</v>
      </c>
      <c r="C38" s="40">
        <v>1</v>
      </c>
      <c r="D38" s="34" t="s">
        <v>9</v>
      </c>
      <c r="E38" s="135">
        <v>5692.8780000000006</v>
      </c>
    </row>
    <row r="39" spans="1:5" x14ac:dyDescent="0.25">
      <c r="A39" s="32">
        <v>3030</v>
      </c>
      <c r="B39" s="34" t="s">
        <v>230</v>
      </c>
      <c r="C39" s="40">
        <v>1</v>
      </c>
      <c r="D39" s="34" t="s">
        <v>9</v>
      </c>
      <c r="E39" s="135">
        <v>30886.2</v>
      </c>
    </row>
    <row r="40" spans="1:5" x14ac:dyDescent="0.25">
      <c r="A40" s="32">
        <v>3031</v>
      </c>
      <c r="B40" s="34" t="s">
        <v>203</v>
      </c>
      <c r="C40" s="40">
        <v>1</v>
      </c>
      <c r="D40" s="34" t="s">
        <v>9</v>
      </c>
      <c r="E40" s="135">
        <v>2111.2740000000003</v>
      </c>
    </row>
    <row r="41" spans="1:5" x14ac:dyDescent="0.25">
      <c r="A41" s="32">
        <v>3032</v>
      </c>
      <c r="B41" s="34" t="s">
        <v>231</v>
      </c>
      <c r="C41" s="40">
        <v>1</v>
      </c>
      <c r="D41" s="34" t="s">
        <v>9</v>
      </c>
      <c r="E41" s="135">
        <v>26313.561000000002</v>
      </c>
    </row>
    <row r="42" spans="1:5" x14ac:dyDescent="0.25">
      <c r="A42" s="32">
        <v>3033</v>
      </c>
      <c r="B42" s="34" t="s">
        <v>236</v>
      </c>
      <c r="C42" s="40">
        <v>1</v>
      </c>
      <c r="D42" s="34" t="s">
        <v>9</v>
      </c>
      <c r="E42" s="135">
        <v>2240.46</v>
      </c>
    </row>
    <row r="43" spans="1:5" x14ac:dyDescent="0.25">
      <c r="A43" s="32">
        <v>3034</v>
      </c>
      <c r="B43" s="34" t="s">
        <v>236</v>
      </c>
      <c r="C43" s="40">
        <v>1</v>
      </c>
      <c r="D43" s="34" t="s">
        <v>9</v>
      </c>
      <c r="E43" s="135">
        <v>2240.46</v>
      </c>
    </row>
    <row r="44" spans="1:5" x14ac:dyDescent="0.25">
      <c r="A44" s="32">
        <v>3035</v>
      </c>
      <c r="B44" s="34" t="s">
        <v>204</v>
      </c>
      <c r="C44" s="40">
        <v>1</v>
      </c>
      <c r="D44" s="34" t="s">
        <v>9</v>
      </c>
      <c r="E44" s="135">
        <v>1929.654</v>
      </c>
    </row>
    <row r="45" spans="1:5" x14ac:dyDescent="0.25">
      <c r="A45" s="32">
        <v>3036</v>
      </c>
      <c r="B45" s="34" t="s">
        <v>232</v>
      </c>
      <c r="C45" s="40">
        <v>1</v>
      </c>
      <c r="D45" s="34" t="s">
        <v>9</v>
      </c>
      <c r="E45" s="135">
        <v>18579.663</v>
      </c>
    </row>
    <row r="46" spans="1:5" x14ac:dyDescent="0.25">
      <c r="A46" s="32">
        <v>3037</v>
      </c>
      <c r="B46" s="34" t="s">
        <v>172</v>
      </c>
      <c r="C46" s="40">
        <v>1</v>
      </c>
      <c r="D46" s="34" t="s">
        <v>9</v>
      </c>
      <c r="E46" s="135">
        <v>5112.585</v>
      </c>
    </row>
    <row r="47" spans="1:5" x14ac:dyDescent="0.25">
      <c r="A47" s="32">
        <v>3038</v>
      </c>
      <c r="B47" s="34" t="s">
        <v>173</v>
      </c>
      <c r="C47" s="40">
        <v>1</v>
      </c>
      <c r="D47" s="34" t="s">
        <v>9</v>
      </c>
      <c r="E47" s="135">
        <v>3305.5920000000001</v>
      </c>
    </row>
    <row r="48" spans="1:5" x14ac:dyDescent="0.25">
      <c r="A48" s="32">
        <v>3039</v>
      </c>
      <c r="B48" s="34" t="s">
        <v>237</v>
      </c>
      <c r="C48" s="40">
        <v>1</v>
      </c>
      <c r="D48" s="33" t="s">
        <v>9</v>
      </c>
      <c r="E48" s="135">
        <v>7150.5</v>
      </c>
    </row>
    <row r="49" spans="1:5" ht="30" x14ac:dyDescent="0.25">
      <c r="A49" s="32">
        <v>3040</v>
      </c>
      <c r="B49" s="34" t="s">
        <v>179</v>
      </c>
      <c r="C49" s="40">
        <v>1</v>
      </c>
      <c r="D49" s="34" t="s">
        <v>9</v>
      </c>
      <c r="E49" s="135">
        <v>2478.8159999999998</v>
      </c>
    </row>
    <row r="50" spans="1:5" x14ac:dyDescent="0.25">
      <c r="A50" s="32">
        <v>3041</v>
      </c>
      <c r="B50" s="34" t="s">
        <v>174</v>
      </c>
      <c r="C50" s="40">
        <v>1</v>
      </c>
      <c r="D50" s="34" t="s">
        <v>9</v>
      </c>
      <c r="E50" s="135">
        <v>5515.2</v>
      </c>
    </row>
    <row r="51" spans="1:5" x14ac:dyDescent="0.25">
      <c r="A51" s="32">
        <v>3042</v>
      </c>
      <c r="B51" s="34" t="s">
        <v>174</v>
      </c>
      <c r="C51" s="40">
        <v>1</v>
      </c>
      <c r="D51" s="34" t="s">
        <v>9</v>
      </c>
      <c r="E51" s="135">
        <v>6318.7020000000002</v>
      </c>
    </row>
    <row r="52" spans="1:5" x14ac:dyDescent="0.25">
      <c r="A52" s="32">
        <v>3043</v>
      </c>
      <c r="B52" s="34" t="s">
        <v>175</v>
      </c>
      <c r="C52" s="40">
        <v>2</v>
      </c>
      <c r="D52" s="34" t="s">
        <v>9</v>
      </c>
      <c r="E52" s="135">
        <v>1890</v>
      </c>
    </row>
    <row r="53" spans="1:5" x14ac:dyDescent="0.25">
      <c r="A53" s="32">
        <v>3044</v>
      </c>
      <c r="B53" s="34" t="s">
        <v>176</v>
      </c>
      <c r="C53" s="40">
        <v>1</v>
      </c>
      <c r="D53" s="34" t="s">
        <v>9</v>
      </c>
      <c r="E53" s="135">
        <v>8336.4390000000003</v>
      </c>
    </row>
    <row r="54" spans="1:5" x14ac:dyDescent="0.25">
      <c r="A54" s="32">
        <v>3045</v>
      </c>
      <c r="B54" s="34" t="s">
        <v>204</v>
      </c>
      <c r="C54" s="40">
        <v>4</v>
      </c>
      <c r="D54" s="34" t="s">
        <v>9</v>
      </c>
      <c r="E54" s="135">
        <v>1929.6630000000002</v>
      </c>
    </row>
    <row r="55" spans="1:5" x14ac:dyDescent="0.25">
      <c r="A55" s="32">
        <v>3046</v>
      </c>
      <c r="B55" s="34" t="s">
        <v>205</v>
      </c>
      <c r="C55" s="40">
        <v>1</v>
      </c>
      <c r="D55" s="34" t="s">
        <v>9</v>
      </c>
      <c r="E55" s="135">
        <v>1906.7759999999998</v>
      </c>
    </row>
    <row r="56" spans="1:5" x14ac:dyDescent="0.25">
      <c r="A56" s="32">
        <v>3047</v>
      </c>
      <c r="B56" s="34" t="s">
        <v>177</v>
      </c>
      <c r="C56" s="40">
        <v>1</v>
      </c>
      <c r="D56" s="34" t="s">
        <v>9</v>
      </c>
      <c r="E56" s="135">
        <v>3348.306</v>
      </c>
    </row>
    <row r="57" spans="1:5" x14ac:dyDescent="0.25">
      <c r="A57" s="32">
        <v>3048</v>
      </c>
      <c r="B57" s="34" t="s">
        <v>206</v>
      </c>
      <c r="C57" s="40">
        <v>1</v>
      </c>
      <c r="D57" s="34" t="s">
        <v>9</v>
      </c>
      <c r="E57" s="135">
        <v>2961</v>
      </c>
    </row>
    <row r="58" spans="1:5" x14ac:dyDescent="0.25">
      <c r="A58" s="32">
        <v>3049</v>
      </c>
      <c r="B58" s="34" t="s">
        <v>178</v>
      </c>
      <c r="C58" s="40">
        <v>1</v>
      </c>
      <c r="D58" s="34" t="s">
        <v>9</v>
      </c>
      <c r="E58" s="135">
        <v>5262.7139999999999</v>
      </c>
    </row>
    <row r="59" spans="1:5" x14ac:dyDescent="0.25">
      <c r="A59" s="32">
        <v>3050</v>
      </c>
      <c r="B59" s="34" t="s">
        <v>176</v>
      </c>
      <c r="C59" s="40">
        <v>1</v>
      </c>
      <c r="D59" s="34" t="s">
        <v>9</v>
      </c>
      <c r="E59" s="135">
        <v>8336.4390000000003</v>
      </c>
    </row>
    <row r="60" spans="1:5" ht="30" x14ac:dyDescent="0.25">
      <c r="A60" s="32">
        <v>3051</v>
      </c>
      <c r="B60" s="34" t="s">
        <v>179</v>
      </c>
      <c r="C60" s="40">
        <v>1</v>
      </c>
      <c r="D60" s="34" t="s">
        <v>9</v>
      </c>
      <c r="E60" s="135">
        <v>2669.49</v>
      </c>
    </row>
    <row r="61" spans="1:5" ht="30" x14ac:dyDescent="0.25">
      <c r="A61" s="32">
        <v>3052</v>
      </c>
      <c r="B61" s="34" t="s">
        <v>179</v>
      </c>
      <c r="C61" s="40">
        <v>1</v>
      </c>
      <c r="D61" s="34" t="s">
        <v>9</v>
      </c>
      <c r="E61" s="135">
        <v>2669.49</v>
      </c>
    </row>
    <row r="62" spans="1:5" ht="30" x14ac:dyDescent="0.25">
      <c r="A62" s="32">
        <v>3053</v>
      </c>
      <c r="B62" s="34" t="s">
        <v>207</v>
      </c>
      <c r="C62" s="40">
        <v>1</v>
      </c>
      <c r="D62" s="34" t="s">
        <v>9</v>
      </c>
      <c r="E62" s="135">
        <v>4194.9180000000006</v>
      </c>
    </row>
    <row r="63" spans="1:5" x14ac:dyDescent="0.25">
      <c r="A63" s="32">
        <v>3054</v>
      </c>
      <c r="B63" s="34" t="s">
        <v>180</v>
      </c>
      <c r="C63" s="40">
        <v>1</v>
      </c>
      <c r="D63" s="34" t="s">
        <v>9</v>
      </c>
      <c r="E63" s="135">
        <v>2806.1549999999997</v>
      </c>
    </row>
    <row r="64" spans="1:5" x14ac:dyDescent="0.25">
      <c r="A64" s="32">
        <v>3055</v>
      </c>
      <c r="B64" s="34" t="s">
        <v>204</v>
      </c>
      <c r="C64" s="40">
        <v>5</v>
      </c>
      <c r="D64" s="34" t="s">
        <v>9</v>
      </c>
      <c r="E64" s="135">
        <v>1929.6630000000002</v>
      </c>
    </row>
    <row r="65" spans="1:5" x14ac:dyDescent="0.25">
      <c r="A65" s="32">
        <v>3056</v>
      </c>
      <c r="B65" s="34" t="s">
        <v>205</v>
      </c>
      <c r="C65" s="40">
        <v>1</v>
      </c>
      <c r="D65" s="34" t="s">
        <v>9</v>
      </c>
      <c r="E65" s="135">
        <v>1906.7759999999998</v>
      </c>
    </row>
    <row r="66" spans="1:5" x14ac:dyDescent="0.25">
      <c r="A66" s="32">
        <v>3057</v>
      </c>
      <c r="B66" s="34" t="s">
        <v>173</v>
      </c>
      <c r="C66" s="40">
        <v>1</v>
      </c>
      <c r="D66" s="34" t="s">
        <v>9</v>
      </c>
      <c r="E66" s="135">
        <v>14062.572</v>
      </c>
    </row>
    <row r="67" spans="1:5" x14ac:dyDescent="0.25">
      <c r="A67" s="32">
        <v>3058</v>
      </c>
      <c r="B67" s="34" t="s">
        <v>208</v>
      </c>
      <c r="C67" s="40">
        <v>1</v>
      </c>
      <c r="D67" s="34" t="s">
        <v>9</v>
      </c>
      <c r="E67" s="135">
        <v>5301.9000000000005</v>
      </c>
    </row>
    <row r="68" spans="1:5" x14ac:dyDescent="0.25">
      <c r="A68" s="32">
        <v>3059</v>
      </c>
      <c r="B68" s="34" t="s">
        <v>204</v>
      </c>
      <c r="C68" s="40">
        <v>4</v>
      </c>
      <c r="D68" s="34" t="s">
        <v>9</v>
      </c>
      <c r="E68" s="135">
        <v>1929.6630000000002</v>
      </c>
    </row>
    <row r="69" spans="1:5" ht="30" x14ac:dyDescent="0.25">
      <c r="A69" s="32">
        <v>3060</v>
      </c>
      <c r="B69" s="34" t="s">
        <v>238</v>
      </c>
      <c r="C69" s="40">
        <v>1</v>
      </c>
      <c r="D69" s="34" t="s">
        <v>9</v>
      </c>
      <c r="E69" s="135">
        <v>1906.7759999999998</v>
      </c>
    </row>
    <row r="70" spans="1:5" x14ac:dyDescent="0.25">
      <c r="A70" s="32">
        <v>3061</v>
      </c>
      <c r="B70" s="34" t="s">
        <v>239</v>
      </c>
      <c r="C70" s="40">
        <v>1</v>
      </c>
      <c r="D70" s="33" t="s">
        <v>9</v>
      </c>
      <c r="E70" s="135">
        <v>2240.1</v>
      </c>
    </row>
    <row r="71" spans="1:5" x14ac:dyDescent="0.25">
      <c r="A71" s="32">
        <v>3062</v>
      </c>
      <c r="B71" s="34" t="s">
        <v>181</v>
      </c>
      <c r="C71" s="40">
        <v>1</v>
      </c>
      <c r="D71" s="34" t="s">
        <v>9</v>
      </c>
      <c r="E71" s="135">
        <v>4050</v>
      </c>
    </row>
    <row r="72" spans="1:5" x14ac:dyDescent="0.25">
      <c r="A72" s="32">
        <v>3063</v>
      </c>
      <c r="B72" s="34" t="s">
        <v>240</v>
      </c>
      <c r="C72" s="40">
        <v>7</v>
      </c>
      <c r="D72" s="34" t="s">
        <v>9</v>
      </c>
      <c r="E72" s="135">
        <v>2111.2740000000003</v>
      </c>
    </row>
    <row r="73" spans="1:5" x14ac:dyDescent="0.25">
      <c r="A73" s="32">
        <v>3064</v>
      </c>
      <c r="B73" s="34" t="s">
        <v>182</v>
      </c>
      <c r="C73" s="40">
        <v>1</v>
      </c>
      <c r="D73" s="34" t="s">
        <v>9</v>
      </c>
      <c r="E73" s="135">
        <v>7846.8120000000008</v>
      </c>
    </row>
    <row r="74" spans="1:5" x14ac:dyDescent="0.25">
      <c r="A74" s="32">
        <v>3065</v>
      </c>
      <c r="B74" s="34" t="s">
        <v>183</v>
      </c>
      <c r="C74" s="40">
        <v>1</v>
      </c>
      <c r="D74" s="34" t="s">
        <v>9</v>
      </c>
      <c r="E74" s="135">
        <v>11265.714</v>
      </c>
    </row>
    <row r="75" spans="1:5" x14ac:dyDescent="0.25">
      <c r="A75" s="32">
        <v>3066</v>
      </c>
      <c r="B75" s="34" t="s">
        <v>184</v>
      </c>
      <c r="C75" s="40">
        <v>1</v>
      </c>
      <c r="D75" s="34" t="s">
        <v>9</v>
      </c>
      <c r="E75" s="135">
        <v>2571.5250000000001</v>
      </c>
    </row>
    <row r="76" spans="1:5" x14ac:dyDescent="0.25">
      <c r="A76" s="32">
        <v>3067</v>
      </c>
      <c r="B76" s="34" t="s">
        <v>177</v>
      </c>
      <c r="C76" s="40">
        <v>1</v>
      </c>
      <c r="D76" s="34" t="s">
        <v>9</v>
      </c>
      <c r="E76" s="135">
        <v>3348.306</v>
      </c>
    </row>
    <row r="77" spans="1:5" x14ac:dyDescent="0.25">
      <c r="A77" s="32">
        <v>3068</v>
      </c>
      <c r="B77" s="34" t="s">
        <v>177</v>
      </c>
      <c r="C77" s="40">
        <v>1</v>
      </c>
      <c r="D77" s="34" t="s">
        <v>9</v>
      </c>
      <c r="E77" s="135">
        <v>3348.306</v>
      </c>
    </row>
    <row r="78" spans="1:5" x14ac:dyDescent="0.25">
      <c r="A78" s="32">
        <v>3069</v>
      </c>
      <c r="B78" s="34" t="s">
        <v>185</v>
      </c>
      <c r="C78" s="40">
        <v>1</v>
      </c>
      <c r="D78" s="34" t="s">
        <v>9</v>
      </c>
      <c r="E78" s="135">
        <v>5262.7139999999999</v>
      </c>
    </row>
    <row r="79" spans="1:5" x14ac:dyDescent="0.25">
      <c r="A79" s="32">
        <v>3071</v>
      </c>
      <c r="B79" s="34" t="s">
        <v>241</v>
      </c>
      <c r="C79" s="40">
        <v>5</v>
      </c>
      <c r="D79" s="34" t="s">
        <v>9</v>
      </c>
      <c r="E79" s="135">
        <v>2111.2740000000003</v>
      </c>
    </row>
    <row r="80" spans="1:5" x14ac:dyDescent="0.25">
      <c r="A80" s="32">
        <v>3073</v>
      </c>
      <c r="B80" s="34" t="s">
        <v>186</v>
      </c>
      <c r="C80" s="40">
        <v>1</v>
      </c>
      <c r="D80" s="34" t="s">
        <v>9</v>
      </c>
      <c r="E80" s="135">
        <v>3625.7040000000002</v>
      </c>
    </row>
    <row r="81" spans="1:5" x14ac:dyDescent="0.25">
      <c r="A81" s="32">
        <v>3074</v>
      </c>
      <c r="B81" s="34" t="s">
        <v>241</v>
      </c>
      <c r="C81" s="40">
        <v>4</v>
      </c>
      <c r="D81" s="34" t="s">
        <v>9</v>
      </c>
      <c r="E81" s="135">
        <v>1929.6630000000002</v>
      </c>
    </row>
    <row r="82" spans="1:5" x14ac:dyDescent="0.25">
      <c r="A82" s="32">
        <v>3075</v>
      </c>
      <c r="B82" s="34" t="s">
        <v>242</v>
      </c>
      <c r="C82" s="40">
        <v>1</v>
      </c>
      <c r="D82" s="34" t="s">
        <v>9</v>
      </c>
      <c r="E82" s="135">
        <v>1906.7759999999998</v>
      </c>
    </row>
    <row r="83" spans="1:5" x14ac:dyDescent="0.25">
      <c r="A83" s="32">
        <v>3076</v>
      </c>
      <c r="B83" s="34" t="s">
        <v>174</v>
      </c>
      <c r="C83" s="40">
        <v>1</v>
      </c>
      <c r="D83" s="34" t="s">
        <v>9</v>
      </c>
      <c r="E83" s="135">
        <v>4728.8069999999998</v>
      </c>
    </row>
    <row r="84" spans="1:5" x14ac:dyDescent="0.25">
      <c r="A84" s="32">
        <v>3077</v>
      </c>
      <c r="B84" s="34" t="s">
        <v>174</v>
      </c>
      <c r="C84" s="40">
        <v>1</v>
      </c>
      <c r="D84" s="34" t="s">
        <v>9</v>
      </c>
      <c r="E84" s="135">
        <v>4728.8159999999998</v>
      </c>
    </row>
    <row r="85" spans="1:5" x14ac:dyDescent="0.25">
      <c r="A85" s="32">
        <v>3078</v>
      </c>
      <c r="B85" s="34" t="s">
        <v>177</v>
      </c>
      <c r="C85" s="40">
        <v>1</v>
      </c>
      <c r="D85" s="34" t="s">
        <v>9</v>
      </c>
      <c r="E85" s="135">
        <v>3348.306</v>
      </c>
    </row>
    <row r="86" spans="1:5" x14ac:dyDescent="0.25">
      <c r="A86" s="32">
        <v>3079</v>
      </c>
      <c r="B86" s="34" t="s">
        <v>177</v>
      </c>
      <c r="C86" s="40">
        <v>1</v>
      </c>
      <c r="D86" s="34" t="s">
        <v>9</v>
      </c>
      <c r="E86" s="135">
        <v>3348.306</v>
      </c>
    </row>
    <row r="87" spans="1:5" x14ac:dyDescent="0.25">
      <c r="A87" s="32">
        <v>3080</v>
      </c>
      <c r="B87" s="34" t="s">
        <v>187</v>
      </c>
      <c r="C87" s="40">
        <v>1</v>
      </c>
      <c r="D87" s="34" t="s">
        <v>9</v>
      </c>
      <c r="E87" s="135">
        <v>4895.0819999999994</v>
      </c>
    </row>
    <row r="88" spans="1:5" x14ac:dyDescent="0.25">
      <c r="A88" s="32">
        <v>3081</v>
      </c>
      <c r="B88" s="34" t="s">
        <v>240</v>
      </c>
      <c r="C88" s="40">
        <v>1</v>
      </c>
      <c r="D88" s="34" t="s">
        <v>9</v>
      </c>
      <c r="E88" s="135">
        <v>1813.8780000000002</v>
      </c>
    </row>
    <row r="89" spans="1:5" x14ac:dyDescent="0.25">
      <c r="A89" s="32">
        <v>3083</v>
      </c>
      <c r="B89" s="34" t="s">
        <v>176</v>
      </c>
      <c r="C89" s="40">
        <v>1</v>
      </c>
      <c r="D89" s="34" t="s">
        <v>9</v>
      </c>
      <c r="E89" s="135">
        <v>8336.4480000000003</v>
      </c>
    </row>
    <row r="90" spans="1:5" ht="30" x14ac:dyDescent="0.25">
      <c r="A90" s="32">
        <v>3084</v>
      </c>
      <c r="B90" s="34" t="s">
        <v>209</v>
      </c>
      <c r="C90" s="40">
        <v>1</v>
      </c>
      <c r="D90" s="34" t="s">
        <v>9</v>
      </c>
      <c r="E90" s="135">
        <v>3432.2040000000002</v>
      </c>
    </row>
    <row r="91" spans="1:5" x14ac:dyDescent="0.25">
      <c r="A91" s="32">
        <v>3085</v>
      </c>
      <c r="B91" s="34" t="s">
        <v>243</v>
      </c>
      <c r="C91" s="40">
        <v>1</v>
      </c>
      <c r="D91" s="34" t="s">
        <v>9</v>
      </c>
      <c r="E91" s="135">
        <v>4809.3209999999999</v>
      </c>
    </row>
    <row r="92" spans="1:5" x14ac:dyDescent="0.25">
      <c r="A92" s="32">
        <v>3086</v>
      </c>
      <c r="B92" s="34" t="s">
        <v>188</v>
      </c>
      <c r="C92" s="40">
        <v>1</v>
      </c>
      <c r="D92" s="34" t="s">
        <v>9</v>
      </c>
      <c r="E92" s="135">
        <v>3203.3880000000004</v>
      </c>
    </row>
    <row r="93" spans="1:5" x14ac:dyDescent="0.25">
      <c r="A93" s="32">
        <v>3087</v>
      </c>
      <c r="B93" s="34" t="s">
        <v>188</v>
      </c>
      <c r="C93" s="40">
        <v>1</v>
      </c>
      <c r="D93" s="34" t="s">
        <v>9</v>
      </c>
      <c r="E93" s="135">
        <v>3203.3880000000004</v>
      </c>
    </row>
    <row r="94" spans="1:5" x14ac:dyDescent="0.25">
      <c r="A94" s="32">
        <v>3088</v>
      </c>
      <c r="B94" s="34" t="s">
        <v>177</v>
      </c>
      <c r="C94" s="40">
        <v>1</v>
      </c>
      <c r="D94" s="34" t="s">
        <v>9</v>
      </c>
      <c r="E94" s="135">
        <v>3348.306</v>
      </c>
    </row>
    <row r="95" spans="1:5" x14ac:dyDescent="0.25">
      <c r="A95" s="32">
        <v>3089</v>
      </c>
      <c r="B95" s="34" t="s">
        <v>185</v>
      </c>
      <c r="C95" s="40">
        <v>1</v>
      </c>
      <c r="D95" s="34" t="s">
        <v>9</v>
      </c>
      <c r="E95" s="135">
        <v>4652.5410000000002</v>
      </c>
    </row>
    <row r="96" spans="1:5" ht="30" x14ac:dyDescent="0.25">
      <c r="A96" s="32">
        <v>3090</v>
      </c>
      <c r="B96" s="34" t="s">
        <v>210</v>
      </c>
      <c r="C96" s="40">
        <v>1</v>
      </c>
      <c r="D96" s="34" t="s">
        <v>9</v>
      </c>
      <c r="E96" s="135">
        <v>4805.0819999999994</v>
      </c>
    </row>
    <row r="97" spans="1:5" x14ac:dyDescent="0.25">
      <c r="A97" s="32">
        <v>3091</v>
      </c>
      <c r="B97" s="34" t="s">
        <v>185</v>
      </c>
      <c r="C97" s="40">
        <v>1</v>
      </c>
      <c r="D97" s="34" t="s">
        <v>9</v>
      </c>
      <c r="E97" s="135">
        <v>4652.5410000000002</v>
      </c>
    </row>
    <row r="98" spans="1:5" ht="30" x14ac:dyDescent="0.25">
      <c r="A98" s="32">
        <v>3092</v>
      </c>
      <c r="B98" s="34" t="s">
        <v>210</v>
      </c>
      <c r="C98" s="40">
        <v>1</v>
      </c>
      <c r="D98" s="34" t="s">
        <v>9</v>
      </c>
      <c r="E98" s="135">
        <v>4805.0819999999994</v>
      </c>
    </row>
    <row r="99" spans="1:5" x14ac:dyDescent="0.25">
      <c r="A99" s="32">
        <v>3093</v>
      </c>
      <c r="B99" s="34" t="s">
        <v>177</v>
      </c>
      <c r="C99" s="40">
        <v>1</v>
      </c>
      <c r="D99" s="34" t="s">
        <v>9</v>
      </c>
      <c r="E99" s="135">
        <v>3348.306</v>
      </c>
    </row>
    <row r="100" spans="1:5" ht="30" x14ac:dyDescent="0.25">
      <c r="A100" s="32">
        <v>3094</v>
      </c>
      <c r="B100" s="34" t="s">
        <v>244</v>
      </c>
      <c r="C100" s="40">
        <v>4</v>
      </c>
      <c r="D100" s="34" t="s">
        <v>9</v>
      </c>
      <c r="E100" s="135">
        <v>1929.6630000000002</v>
      </c>
    </row>
    <row r="101" spans="1:5" x14ac:dyDescent="0.25">
      <c r="A101" s="32">
        <v>3095</v>
      </c>
      <c r="B101" s="34" t="s">
        <v>240</v>
      </c>
      <c r="C101" s="40">
        <v>5</v>
      </c>
      <c r="D101" s="34" t="s">
        <v>9</v>
      </c>
      <c r="E101" s="135">
        <v>1929.6630000000002</v>
      </c>
    </row>
    <row r="102" spans="1:5" ht="30" x14ac:dyDescent="0.25">
      <c r="A102" s="32">
        <v>3096</v>
      </c>
      <c r="B102" s="34" t="s">
        <v>244</v>
      </c>
      <c r="C102" s="40">
        <v>5</v>
      </c>
      <c r="D102" s="34" t="s">
        <v>9</v>
      </c>
      <c r="E102" s="135">
        <v>1929.6630000000002</v>
      </c>
    </row>
    <row r="103" spans="1:5" x14ac:dyDescent="0.25">
      <c r="A103" s="32">
        <v>3097</v>
      </c>
      <c r="B103" s="34" t="s">
        <v>230</v>
      </c>
      <c r="C103" s="40">
        <v>1</v>
      </c>
      <c r="D103" s="34" t="s">
        <v>9</v>
      </c>
      <c r="E103" s="135">
        <v>35158.724999999999</v>
      </c>
    </row>
    <row r="104" spans="1:5" x14ac:dyDescent="0.25">
      <c r="A104" s="32">
        <v>3098</v>
      </c>
      <c r="B104" s="34" t="s">
        <v>189</v>
      </c>
      <c r="C104" s="40">
        <v>1</v>
      </c>
      <c r="D104" s="34" t="s">
        <v>9</v>
      </c>
      <c r="E104" s="135">
        <v>18000</v>
      </c>
    </row>
    <row r="105" spans="1:5" x14ac:dyDescent="0.25">
      <c r="A105" s="32">
        <v>3099</v>
      </c>
      <c r="B105" s="34" t="s">
        <v>190</v>
      </c>
      <c r="C105" s="40">
        <v>1</v>
      </c>
      <c r="D105" s="34" t="s">
        <v>9</v>
      </c>
      <c r="E105" s="135">
        <v>48312</v>
      </c>
    </row>
    <row r="106" spans="1:5" ht="30" x14ac:dyDescent="0.25">
      <c r="A106" s="32">
        <v>3100</v>
      </c>
      <c r="B106" s="34" t="s">
        <v>211</v>
      </c>
      <c r="C106" s="40">
        <v>1</v>
      </c>
      <c r="D106" s="34" t="s">
        <v>9</v>
      </c>
      <c r="E106" s="135">
        <v>13650.246000000001</v>
      </c>
    </row>
    <row r="107" spans="1:5" x14ac:dyDescent="0.25">
      <c r="A107" s="32">
        <v>3101</v>
      </c>
      <c r="B107" s="34" t="s">
        <v>212</v>
      </c>
      <c r="C107" s="40">
        <v>10</v>
      </c>
      <c r="D107" s="34" t="s">
        <v>9</v>
      </c>
      <c r="E107" s="135">
        <v>2491.2000000000003</v>
      </c>
    </row>
    <row r="108" spans="1:5" x14ac:dyDescent="0.25">
      <c r="A108" s="32">
        <v>3102</v>
      </c>
      <c r="B108" s="34" t="s">
        <v>212</v>
      </c>
      <c r="C108" s="40">
        <v>10</v>
      </c>
      <c r="D108" s="34" t="s">
        <v>9</v>
      </c>
      <c r="E108" s="135">
        <v>2491.2000000000003</v>
      </c>
    </row>
    <row r="109" spans="1:5" ht="30" x14ac:dyDescent="0.25">
      <c r="A109" s="32">
        <v>3103</v>
      </c>
      <c r="B109" s="34" t="s">
        <v>211</v>
      </c>
      <c r="C109" s="40">
        <v>1</v>
      </c>
      <c r="D109" s="34" t="s">
        <v>9</v>
      </c>
      <c r="E109" s="135">
        <v>12883.725</v>
      </c>
    </row>
    <row r="110" spans="1:5" ht="30" x14ac:dyDescent="0.25">
      <c r="A110" s="32">
        <v>3104</v>
      </c>
      <c r="B110" s="34" t="s">
        <v>233</v>
      </c>
      <c r="C110" s="40">
        <v>5</v>
      </c>
      <c r="D110" s="34" t="s">
        <v>9</v>
      </c>
      <c r="E110" s="135">
        <v>8100</v>
      </c>
    </row>
    <row r="111" spans="1:5" x14ac:dyDescent="0.25">
      <c r="A111" s="32">
        <v>3105</v>
      </c>
      <c r="B111" s="34" t="s">
        <v>191</v>
      </c>
      <c r="C111" s="40">
        <v>3</v>
      </c>
      <c r="D111" s="34" t="s">
        <v>9</v>
      </c>
      <c r="E111" s="135">
        <v>22433.256000000001</v>
      </c>
    </row>
    <row r="112" spans="1:5" ht="30" x14ac:dyDescent="0.25">
      <c r="A112" s="32">
        <v>3106</v>
      </c>
      <c r="B112" s="34" t="s">
        <v>229</v>
      </c>
      <c r="C112" s="40">
        <v>2</v>
      </c>
      <c r="D112" s="34" t="s">
        <v>9</v>
      </c>
      <c r="E112" s="135">
        <v>13450.86</v>
      </c>
    </row>
    <row r="113" spans="1:5" x14ac:dyDescent="0.25">
      <c r="A113" s="32">
        <v>3108</v>
      </c>
      <c r="B113" s="34" t="s">
        <v>245</v>
      </c>
      <c r="C113" s="40">
        <v>1</v>
      </c>
      <c r="D113" s="34" t="s">
        <v>9</v>
      </c>
      <c r="E113" s="135">
        <v>3051</v>
      </c>
    </row>
    <row r="114" spans="1:5" x14ac:dyDescent="0.25">
      <c r="A114" s="32">
        <v>3109</v>
      </c>
      <c r="B114" s="34" t="s">
        <v>192</v>
      </c>
      <c r="C114" s="40">
        <v>1</v>
      </c>
      <c r="D114" s="34" t="s">
        <v>9</v>
      </c>
      <c r="E114" s="135">
        <v>8341.2000000000007</v>
      </c>
    </row>
    <row r="115" spans="1:5" ht="30" x14ac:dyDescent="0.25">
      <c r="A115" s="32">
        <v>3110</v>
      </c>
      <c r="B115" s="34" t="s">
        <v>228</v>
      </c>
      <c r="C115" s="40">
        <v>11</v>
      </c>
      <c r="D115" s="34" t="s">
        <v>9</v>
      </c>
      <c r="E115" s="135">
        <v>8470.6740000000009</v>
      </c>
    </row>
    <row r="116" spans="1:5" x14ac:dyDescent="0.25">
      <c r="A116" s="32">
        <v>3111</v>
      </c>
      <c r="B116" s="34" t="s">
        <v>193</v>
      </c>
      <c r="C116" s="40">
        <v>1</v>
      </c>
      <c r="D116" s="34" t="s">
        <v>9</v>
      </c>
      <c r="E116" s="135">
        <v>11790</v>
      </c>
    </row>
    <row r="117" spans="1:5" x14ac:dyDescent="0.25">
      <c r="A117" s="32">
        <v>3112</v>
      </c>
      <c r="B117" s="34" t="s">
        <v>191</v>
      </c>
      <c r="C117" s="40">
        <v>2</v>
      </c>
      <c r="D117" s="34" t="s">
        <v>9</v>
      </c>
      <c r="E117" s="135">
        <v>22539.851999999999</v>
      </c>
    </row>
    <row r="118" spans="1:5" x14ac:dyDescent="0.25">
      <c r="A118" s="32">
        <v>3113</v>
      </c>
      <c r="B118" s="34" t="s">
        <v>194</v>
      </c>
      <c r="C118" s="40">
        <v>1</v>
      </c>
      <c r="D118" s="34" t="s">
        <v>9</v>
      </c>
      <c r="E118" s="135">
        <v>28787.795999999998</v>
      </c>
    </row>
    <row r="119" spans="1:5" x14ac:dyDescent="0.25">
      <c r="A119" s="32">
        <v>3115</v>
      </c>
      <c r="B119" s="34" t="s">
        <v>213</v>
      </c>
      <c r="C119" s="41">
        <f>15-10</f>
        <v>5</v>
      </c>
      <c r="D119" s="34" t="s">
        <v>9</v>
      </c>
      <c r="E119" s="135">
        <v>2009.7450000000001</v>
      </c>
    </row>
    <row r="120" spans="1:5" x14ac:dyDescent="0.25">
      <c r="A120" s="32">
        <v>3116</v>
      </c>
      <c r="B120" s="34" t="s">
        <v>214</v>
      </c>
      <c r="C120" s="40">
        <v>1</v>
      </c>
      <c r="D120" s="34" t="s">
        <v>9</v>
      </c>
      <c r="E120" s="135">
        <v>9305.0820000000003</v>
      </c>
    </row>
    <row r="121" spans="1:5" x14ac:dyDescent="0.25">
      <c r="A121" s="32">
        <v>3117</v>
      </c>
      <c r="B121" s="34" t="s">
        <v>212</v>
      </c>
      <c r="C121" s="40">
        <v>10</v>
      </c>
      <c r="D121" s="34" t="s">
        <v>9</v>
      </c>
      <c r="E121" s="135">
        <v>2610</v>
      </c>
    </row>
    <row r="122" spans="1:5" x14ac:dyDescent="0.25">
      <c r="A122" s="32">
        <v>3118</v>
      </c>
      <c r="B122" s="34" t="s">
        <v>246</v>
      </c>
      <c r="C122" s="40">
        <v>1</v>
      </c>
      <c r="D122" s="33" t="s">
        <v>9</v>
      </c>
      <c r="E122" s="135">
        <v>12807</v>
      </c>
    </row>
    <row r="123" spans="1:5" x14ac:dyDescent="0.25">
      <c r="A123" s="32">
        <v>3119</v>
      </c>
      <c r="B123" s="34" t="s">
        <v>246</v>
      </c>
      <c r="C123" s="40">
        <v>1</v>
      </c>
      <c r="D123" s="33" t="s">
        <v>9</v>
      </c>
      <c r="E123" s="135">
        <v>12889.827000000001</v>
      </c>
    </row>
    <row r="124" spans="1:5" x14ac:dyDescent="0.25">
      <c r="A124" s="32">
        <v>3120</v>
      </c>
      <c r="B124" s="34" t="s">
        <v>215</v>
      </c>
      <c r="C124" s="40">
        <v>4</v>
      </c>
      <c r="D124" s="34" t="s">
        <v>9</v>
      </c>
      <c r="E124" s="135">
        <v>2234.7450000000003</v>
      </c>
    </row>
    <row r="125" spans="1:5" ht="30" x14ac:dyDescent="0.25">
      <c r="A125" s="32">
        <v>3121</v>
      </c>
      <c r="B125" s="34" t="s">
        <v>195</v>
      </c>
      <c r="C125" s="40">
        <v>1</v>
      </c>
      <c r="D125" s="34" t="s">
        <v>9</v>
      </c>
      <c r="E125" s="135">
        <v>4139.2349999999997</v>
      </c>
    </row>
    <row r="126" spans="1:5" x14ac:dyDescent="0.25">
      <c r="A126" s="32">
        <v>3122</v>
      </c>
      <c r="B126" s="34" t="s">
        <v>196</v>
      </c>
      <c r="C126" s="40">
        <v>6</v>
      </c>
      <c r="D126" s="34" t="s">
        <v>9</v>
      </c>
      <c r="E126" s="135">
        <v>7543.2240000000011</v>
      </c>
    </row>
    <row r="127" spans="1:5" x14ac:dyDescent="0.25">
      <c r="A127" s="32">
        <v>3123</v>
      </c>
      <c r="B127" s="34" t="s">
        <v>215</v>
      </c>
      <c r="C127" s="40">
        <v>5</v>
      </c>
      <c r="D127" s="34" t="s">
        <v>9</v>
      </c>
      <c r="E127" s="135">
        <v>2234.7450000000003</v>
      </c>
    </row>
    <row r="128" spans="1:5" x14ac:dyDescent="0.25">
      <c r="A128" s="32">
        <v>3124</v>
      </c>
      <c r="B128" s="34" t="s">
        <v>216</v>
      </c>
      <c r="C128" s="40">
        <v>1</v>
      </c>
      <c r="D128" s="34" t="s">
        <v>9</v>
      </c>
      <c r="E128" s="135">
        <v>2478.8070000000002</v>
      </c>
    </row>
    <row r="129" spans="1:5" x14ac:dyDescent="0.25">
      <c r="A129" s="32">
        <v>3125</v>
      </c>
      <c r="B129" s="34" t="s">
        <v>216</v>
      </c>
      <c r="C129" s="40">
        <v>1</v>
      </c>
      <c r="D129" s="34" t="s">
        <v>9</v>
      </c>
      <c r="E129" s="135">
        <v>2478.8159999999998</v>
      </c>
    </row>
    <row r="130" spans="1:5" x14ac:dyDescent="0.25">
      <c r="A130" s="32">
        <v>3126</v>
      </c>
      <c r="B130" s="34" t="s">
        <v>213</v>
      </c>
      <c r="C130" s="40">
        <v>15</v>
      </c>
      <c r="D130" s="34" t="s">
        <v>9</v>
      </c>
      <c r="E130" s="135">
        <v>1998.3060000000003</v>
      </c>
    </row>
    <row r="131" spans="1:5" x14ac:dyDescent="0.25">
      <c r="A131" s="32">
        <v>3127</v>
      </c>
      <c r="B131" s="34" t="s">
        <v>197</v>
      </c>
      <c r="C131" s="40">
        <v>1</v>
      </c>
      <c r="D131" s="34" t="s">
        <v>9</v>
      </c>
      <c r="E131" s="135">
        <v>23517.458999999999</v>
      </c>
    </row>
    <row r="132" spans="1:5" ht="30" x14ac:dyDescent="0.25">
      <c r="A132" s="32">
        <v>3129</v>
      </c>
      <c r="B132" s="34" t="s">
        <v>162</v>
      </c>
      <c r="C132" s="40">
        <v>1</v>
      </c>
      <c r="D132" s="34" t="s">
        <v>9</v>
      </c>
      <c r="E132" s="135">
        <v>35313.561000000002</v>
      </c>
    </row>
    <row r="133" spans="1:5" ht="30" x14ac:dyDescent="0.25">
      <c r="A133" s="32">
        <v>3130</v>
      </c>
      <c r="B133" s="34" t="s">
        <v>162</v>
      </c>
      <c r="C133" s="40">
        <v>1</v>
      </c>
      <c r="D133" s="34" t="s">
        <v>9</v>
      </c>
      <c r="E133" s="135">
        <v>35313.561000000002</v>
      </c>
    </row>
    <row r="134" spans="1:5" x14ac:dyDescent="0.25">
      <c r="A134" s="32">
        <v>3131</v>
      </c>
      <c r="B134" s="34" t="s">
        <v>217</v>
      </c>
      <c r="C134" s="40">
        <v>5</v>
      </c>
      <c r="D134" s="34" t="s">
        <v>9</v>
      </c>
      <c r="E134" s="135">
        <v>2478.8159999999998</v>
      </c>
    </row>
    <row r="135" spans="1:5" x14ac:dyDescent="0.25">
      <c r="A135" s="32">
        <v>3132</v>
      </c>
      <c r="B135" s="34" t="s">
        <v>183</v>
      </c>
      <c r="C135" s="40">
        <v>4</v>
      </c>
      <c r="D135" s="34" t="s">
        <v>9</v>
      </c>
      <c r="E135" s="135">
        <v>11265.714</v>
      </c>
    </row>
    <row r="136" spans="1:5" x14ac:dyDescent="0.25">
      <c r="A136" s="32">
        <v>3133</v>
      </c>
      <c r="B136" s="34" t="s">
        <v>184</v>
      </c>
      <c r="C136" s="40">
        <v>4</v>
      </c>
      <c r="D136" s="34" t="s">
        <v>9</v>
      </c>
      <c r="E136" s="135">
        <v>2571.5250000000001</v>
      </c>
    </row>
    <row r="137" spans="1:5" x14ac:dyDescent="0.25">
      <c r="A137" s="32">
        <v>3134</v>
      </c>
      <c r="B137" s="34" t="s">
        <v>212</v>
      </c>
      <c r="C137" s="40">
        <v>11</v>
      </c>
      <c r="D137" s="34" t="s">
        <v>9</v>
      </c>
      <c r="E137" s="135">
        <v>2234.7450000000003</v>
      </c>
    </row>
    <row r="138" spans="1:5" x14ac:dyDescent="0.25">
      <c r="A138" s="32">
        <v>3135</v>
      </c>
      <c r="B138" s="34" t="s">
        <v>216</v>
      </c>
      <c r="C138" s="40">
        <v>8</v>
      </c>
      <c r="D138" s="34" t="s">
        <v>9</v>
      </c>
      <c r="E138" s="135">
        <v>2425.4189999999999</v>
      </c>
    </row>
    <row r="139" spans="1:5" x14ac:dyDescent="0.25">
      <c r="A139" s="32">
        <v>3136</v>
      </c>
      <c r="B139" s="34" t="s">
        <v>218</v>
      </c>
      <c r="C139" s="40">
        <v>5</v>
      </c>
      <c r="D139" s="34" t="s">
        <v>9</v>
      </c>
      <c r="E139" s="135">
        <v>2425.4280000000003</v>
      </c>
    </row>
    <row r="140" spans="1:5" x14ac:dyDescent="0.25">
      <c r="A140" s="32">
        <v>3137</v>
      </c>
      <c r="B140" s="34" t="s">
        <v>216</v>
      </c>
      <c r="C140" s="40">
        <v>8</v>
      </c>
      <c r="D140" s="34" t="s">
        <v>9</v>
      </c>
      <c r="E140" s="135">
        <v>2425.4100000000003</v>
      </c>
    </row>
    <row r="141" spans="1:5" x14ac:dyDescent="0.25">
      <c r="A141" s="32">
        <v>3138</v>
      </c>
      <c r="B141" s="34" t="s">
        <v>218</v>
      </c>
      <c r="C141" s="40">
        <v>8</v>
      </c>
      <c r="D141" s="34" t="s">
        <v>9</v>
      </c>
      <c r="E141" s="135">
        <v>2425.4280000000003</v>
      </c>
    </row>
    <row r="142" spans="1:5" x14ac:dyDescent="0.25">
      <c r="A142" s="32">
        <v>3139</v>
      </c>
      <c r="B142" s="34" t="s">
        <v>219</v>
      </c>
      <c r="C142" s="40">
        <v>10</v>
      </c>
      <c r="D142" s="34" t="s">
        <v>9</v>
      </c>
      <c r="E142" s="135">
        <v>2108.1329999999998</v>
      </c>
    </row>
    <row r="143" spans="1:5" x14ac:dyDescent="0.25">
      <c r="A143" s="32">
        <v>3140</v>
      </c>
      <c r="B143" s="34" t="s">
        <v>220</v>
      </c>
      <c r="C143" s="40">
        <v>10</v>
      </c>
      <c r="D143" s="34" t="s">
        <v>9</v>
      </c>
      <c r="E143" s="135">
        <v>1990.6740000000002</v>
      </c>
    </row>
    <row r="144" spans="1:5" x14ac:dyDescent="0.25">
      <c r="A144" s="32">
        <v>3141</v>
      </c>
      <c r="B144" s="34" t="s">
        <v>234</v>
      </c>
      <c r="C144" s="40">
        <v>1</v>
      </c>
      <c r="D144" s="34" t="s">
        <v>9</v>
      </c>
      <c r="E144" s="135">
        <v>2357.5409999999997</v>
      </c>
    </row>
    <row r="145" spans="1:5" x14ac:dyDescent="0.25">
      <c r="A145" s="32">
        <v>3142</v>
      </c>
      <c r="B145" s="34" t="s">
        <v>234</v>
      </c>
      <c r="C145" s="40">
        <v>1</v>
      </c>
      <c r="D145" s="34" t="s">
        <v>9</v>
      </c>
      <c r="E145" s="135">
        <v>2404.0709999999999</v>
      </c>
    </row>
    <row r="146" spans="1:5" x14ac:dyDescent="0.25">
      <c r="A146" s="32">
        <v>3143</v>
      </c>
      <c r="B146" s="34" t="s">
        <v>216</v>
      </c>
      <c r="C146" s="40">
        <v>1</v>
      </c>
      <c r="D146" s="34" t="s">
        <v>9</v>
      </c>
      <c r="E146" s="135">
        <v>1986.8670000000002</v>
      </c>
    </row>
    <row r="147" spans="1:5" x14ac:dyDescent="0.25">
      <c r="A147" s="32">
        <v>3144</v>
      </c>
      <c r="B147" s="34" t="s">
        <v>219</v>
      </c>
      <c r="C147" s="40">
        <v>10</v>
      </c>
      <c r="D147" s="34" t="s">
        <v>9</v>
      </c>
      <c r="E147" s="135">
        <v>2279.7450000000003</v>
      </c>
    </row>
    <row r="148" spans="1:5" x14ac:dyDescent="0.25">
      <c r="A148" s="32">
        <v>3145</v>
      </c>
      <c r="B148" s="34" t="s">
        <v>219</v>
      </c>
      <c r="C148" s="40">
        <v>10</v>
      </c>
      <c r="D148" s="34" t="s">
        <v>9</v>
      </c>
      <c r="E148" s="135">
        <v>2279.7450000000003</v>
      </c>
    </row>
    <row r="149" spans="1:5" x14ac:dyDescent="0.25">
      <c r="A149" s="32">
        <v>3146</v>
      </c>
      <c r="B149" s="34" t="s">
        <v>221</v>
      </c>
      <c r="C149" s="40">
        <v>10</v>
      </c>
      <c r="D149" s="34" t="s">
        <v>9</v>
      </c>
      <c r="E149" s="135">
        <v>2279.7450000000003</v>
      </c>
    </row>
    <row r="150" spans="1:5" x14ac:dyDescent="0.25">
      <c r="A150" s="32">
        <v>3147</v>
      </c>
      <c r="B150" s="34" t="s">
        <v>247</v>
      </c>
      <c r="C150" s="40">
        <v>3</v>
      </c>
      <c r="D150" s="34" t="s">
        <v>9</v>
      </c>
      <c r="E150" s="135">
        <v>3246.1020000000003</v>
      </c>
    </row>
    <row r="151" spans="1:5" ht="30" x14ac:dyDescent="0.25">
      <c r="A151" s="32">
        <v>3148</v>
      </c>
      <c r="B151" s="34" t="s">
        <v>198</v>
      </c>
      <c r="C151" s="40">
        <v>1</v>
      </c>
      <c r="D151" s="34" t="s">
        <v>9</v>
      </c>
      <c r="E151" s="135">
        <v>8100</v>
      </c>
    </row>
    <row r="152" spans="1:5" x14ac:dyDescent="0.25">
      <c r="A152" s="32">
        <v>3149</v>
      </c>
      <c r="B152" s="34" t="s">
        <v>221</v>
      </c>
      <c r="C152" s="40">
        <v>10</v>
      </c>
      <c r="D152" s="34" t="s">
        <v>9</v>
      </c>
      <c r="E152" s="135">
        <v>2279.7450000000003</v>
      </c>
    </row>
    <row r="153" spans="1:5" ht="30" x14ac:dyDescent="0.25">
      <c r="A153" s="32">
        <v>3150</v>
      </c>
      <c r="B153" s="34" t="s">
        <v>199</v>
      </c>
      <c r="C153" s="40">
        <v>2</v>
      </c>
      <c r="D153" s="34" t="s">
        <v>9</v>
      </c>
      <c r="E153" s="135">
        <v>15335.082</v>
      </c>
    </row>
    <row r="154" spans="1:5" x14ac:dyDescent="0.25">
      <c r="A154" s="32">
        <v>3151</v>
      </c>
      <c r="B154" s="34" t="s">
        <v>200</v>
      </c>
      <c r="C154" s="40">
        <v>2</v>
      </c>
      <c r="D154" s="34" t="s">
        <v>9</v>
      </c>
      <c r="E154" s="135">
        <v>7464.6629999999996</v>
      </c>
    </row>
    <row r="155" spans="1:5" ht="30" x14ac:dyDescent="0.25">
      <c r="A155" s="32">
        <v>3152</v>
      </c>
      <c r="B155" s="34" t="s">
        <v>201</v>
      </c>
      <c r="C155" s="40">
        <v>1</v>
      </c>
      <c r="D155" s="34" t="s">
        <v>9</v>
      </c>
      <c r="E155" s="135">
        <v>7643.1330000000007</v>
      </c>
    </row>
    <row r="156" spans="1:5" x14ac:dyDescent="0.25">
      <c r="A156" s="32">
        <v>3153</v>
      </c>
      <c r="B156" s="34" t="s">
        <v>222</v>
      </c>
      <c r="C156" s="40">
        <v>10</v>
      </c>
      <c r="D156" s="34" t="s">
        <v>9</v>
      </c>
      <c r="E156" s="135">
        <v>5075.0819999999994</v>
      </c>
    </row>
    <row r="157" spans="1:5" x14ac:dyDescent="0.25">
      <c r="A157" s="32">
        <v>3154</v>
      </c>
      <c r="B157" s="34" t="s">
        <v>248</v>
      </c>
      <c r="C157" s="40">
        <v>10</v>
      </c>
      <c r="D157" s="34" t="s">
        <v>9</v>
      </c>
      <c r="E157" s="135">
        <v>6882.4170000000004</v>
      </c>
    </row>
    <row r="158" spans="1:5" x14ac:dyDescent="0.25">
      <c r="A158" s="32">
        <v>3155</v>
      </c>
      <c r="B158" s="34" t="s">
        <v>221</v>
      </c>
      <c r="C158" s="40">
        <v>3</v>
      </c>
      <c r="D158" s="34" t="s">
        <v>9</v>
      </c>
      <c r="E158" s="135">
        <v>2287.3770000000004</v>
      </c>
    </row>
    <row r="159" spans="1:5" x14ac:dyDescent="0.25">
      <c r="A159" s="32">
        <v>3156</v>
      </c>
      <c r="B159" s="34" t="s">
        <v>216</v>
      </c>
      <c r="C159" s="40">
        <v>9</v>
      </c>
      <c r="D159" s="34" t="s">
        <v>9</v>
      </c>
      <c r="E159" s="135">
        <v>1986.8670000000002</v>
      </c>
    </row>
    <row r="160" spans="1:5" x14ac:dyDescent="0.25">
      <c r="A160" s="32">
        <v>3157</v>
      </c>
      <c r="B160" s="34" t="s">
        <v>221</v>
      </c>
      <c r="C160" s="40">
        <v>4</v>
      </c>
      <c r="D160" s="34" t="s">
        <v>9</v>
      </c>
      <c r="E160" s="135">
        <v>2280.5100000000002</v>
      </c>
    </row>
    <row r="161" spans="1:6" x14ac:dyDescent="0.25">
      <c r="A161" s="32">
        <v>3158</v>
      </c>
      <c r="B161" s="34" t="s">
        <v>223</v>
      </c>
      <c r="C161" s="40">
        <v>5</v>
      </c>
      <c r="D161" s="34" t="s">
        <v>9</v>
      </c>
      <c r="E161" s="135">
        <v>2275.9290000000001</v>
      </c>
    </row>
    <row r="162" spans="1:6" x14ac:dyDescent="0.25">
      <c r="A162" s="32">
        <v>3159</v>
      </c>
      <c r="B162" s="34" t="s">
        <v>216</v>
      </c>
      <c r="C162" s="40">
        <v>5</v>
      </c>
      <c r="D162" s="34" t="s">
        <v>9</v>
      </c>
      <c r="E162" s="135">
        <v>2275.9290000000001</v>
      </c>
    </row>
    <row r="163" spans="1:6" x14ac:dyDescent="0.25">
      <c r="A163" s="32">
        <v>3160</v>
      </c>
      <c r="B163" s="34" t="s">
        <v>213</v>
      </c>
      <c r="C163" s="40">
        <v>6</v>
      </c>
      <c r="D163" s="34" t="s">
        <v>9</v>
      </c>
      <c r="E163" s="135">
        <v>2013.5609999999999</v>
      </c>
    </row>
    <row r="164" spans="1:6" x14ac:dyDescent="0.25">
      <c r="A164" s="32">
        <v>3161</v>
      </c>
      <c r="B164" s="34" t="s">
        <v>224</v>
      </c>
      <c r="C164" s="40">
        <v>3</v>
      </c>
      <c r="D164" s="34" t="s">
        <v>9</v>
      </c>
      <c r="E164" s="135">
        <v>2013.5609999999999</v>
      </c>
    </row>
    <row r="165" spans="1:6" x14ac:dyDescent="0.25">
      <c r="A165" s="32">
        <v>3162</v>
      </c>
      <c r="B165" s="34" t="s">
        <v>249</v>
      </c>
      <c r="C165" s="40">
        <v>2</v>
      </c>
      <c r="D165" s="34" t="s">
        <v>9</v>
      </c>
      <c r="E165" s="135">
        <v>2033.3880000000001</v>
      </c>
    </row>
    <row r="166" spans="1:6" x14ac:dyDescent="0.25">
      <c r="A166" s="32">
        <v>3163</v>
      </c>
      <c r="B166" s="34" t="s">
        <v>225</v>
      </c>
      <c r="C166" s="40">
        <v>8</v>
      </c>
      <c r="D166" s="34" t="s">
        <v>9</v>
      </c>
      <c r="E166" s="135">
        <v>2287.3770000000004</v>
      </c>
    </row>
    <row r="167" spans="1:6" x14ac:dyDescent="0.25">
      <c r="A167" s="32">
        <v>3164</v>
      </c>
      <c r="B167" s="34" t="s">
        <v>225</v>
      </c>
      <c r="C167" s="40">
        <v>1</v>
      </c>
      <c r="D167" s="34" t="s">
        <v>9</v>
      </c>
      <c r="E167" s="135">
        <v>2287.3770000000004</v>
      </c>
    </row>
    <row r="168" spans="1:6" x14ac:dyDescent="0.25">
      <c r="A168" s="32">
        <v>3165</v>
      </c>
      <c r="B168" s="34" t="s">
        <v>226</v>
      </c>
      <c r="C168" s="40">
        <v>2</v>
      </c>
      <c r="D168" s="34" t="s">
        <v>9</v>
      </c>
      <c r="E168" s="135">
        <v>2239.317</v>
      </c>
    </row>
    <row r="169" spans="1:6" x14ac:dyDescent="0.25">
      <c r="A169" s="32">
        <v>3166</v>
      </c>
      <c r="B169" s="34" t="s">
        <v>225</v>
      </c>
      <c r="C169" s="40">
        <v>3</v>
      </c>
      <c r="D169" s="34" t="s">
        <v>9</v>
      </c>
      <c r="E169" s="135">
        <v>2287.3770000000004</v>
      </c>
    </row>
    <row r="170" spans="1:6" x14ac:dyDescent="0.25">
      <c r="A170" s="32">
        <v>3167</v>
      </c>
      <c r="B170" s="34" t="s">
        <v>227</v>
      </c>
      <c r="C170" s="40">
        <v>1</v>
      </c>
      <c r="D170" s="34" t="s">
        <v>9</v>
      </c>
      <c r="E170" s="135">
        <v>6762.9690000000001</v>
      </c>
    </row>
    <row r="171" spans="1:6" ht="30" x14ac:dyDescent="0.25">
      <c r="A171" s="32">
        <v>3168</v>
      </c>
      <c r="B171" s="34" t="s">
        <v>228</v>
      </c>
      <c r="C171" s="40">
        <v>6</v>
      </c>
      <c r="D171" s="34" t="s">
        <v>9</v>
      </c>
      <c r="E171" s="135">
        <v>8470.6740000000009</v>
      </c>
    </row>
    <row r="172" spans="1:6" x14ac:dyDescent="0.25">
      <c r="A172" s="32">
        <v>3169</v>
      </c>
      <c r="B172" s="33" t="s">
        <v>190</v>
      </c>
      <c r="C172" s="40">
        <v>1</v>
      </c>
      <c r="D172" s="33" t="s">
        <v>9</v>
      </c>
      <c r="E172" s="135">
        <v>48312</v>
      </c>
    </row>
    <row r="173" spans="1:6" x14ac:dyDescent="0.25">
      <c r="A173" s="32">
        <v>3170</v>
      </c>
      <c r="B173" s="33" t="s">
        <v>230</v>
      </c>
      <c r="C173" s="40">
        <v>1</v>
      </c>
      <c r="D173" s="33" t="s">
        <v>9</v>
      </c>
      <c r="E173" s="135">
        <v>37486.521000000001</v>
      </c>
    </row>
    <row r="174" spans="1:6" x14ac:dyDescent="0.25">
      <c r="A174" s="32">
        <v>3171</v>
      </c>
      <c r="B174" s="33" t="s">
        <v>163</v>
      </c>
      <c r="C174" s="40">
        <v>1</v>
      </c>
      <c r="D174" s="34" t="s">
        <v>9</v>
      </c>
      <c r="E174" s="135">
        <v>771200.1</v>
      </c>
      <c r="F174" s="51"/>
    </row>
    <row r="175" spans="1:6" ht="30" x14ac:dyDescent="0.25">
      <c r="A175" s="32">
        <v>3172</v>
      </c>
      <c r="B175" s="33" t="s">
        <v>164</v>
      </c>
      <c r="C175" s="41">
        <f>4-1</f>
        <v>3</v>
      </c>
      <c r="D175" s="34" t="s">
        <v>9</v>
      </c>
      <c r="E175" s="135">
        <v>196451.19</v>
      </c>
    </row>
    <row r="176" spans="1:6" x14ac:dyDescent="0.25">
      <c r="A176" s="32">
        <v>3173</v>
      </c>
      <c r="B176" s="33" t="s">
        <v>165</v>
      </c>
      <c r="C176" s="40">
        <v>1</v>
      </c>
      <c r="D176" s="34" t="s">
        <v>9</v>
      </c>
      <c r="E176" s="135">
        <v>85995.765000000014</v>
      </c>
    </row>
    <row r="177" spans="1:5" x14ac:dyDescent="0.25">
      <c r="A177" s="32">
        <v>3174</v>
      </c>
      <c r="B177" s="33" t="s">
        <v>165</v>
      </c>
      <c r="C177" s="40">
        <v>1</v>
      </c>
      <c r="D177" s="34" t="s">
        <v>9</v>
      </c>
      <c r="E177" s="135">
        <v>85995.765000000014</v>
      </c>
    </row>
    <row r="178" spans="1:5" x14ac:dyDescent="0.25">
      <c r="A178" s="32">
        <v>3175</v>
      </c>
      <c r="B178" s="33" t="s">
        <v>165</v>
      </c>
      <c r="C178" s="40">
        <v>1</v>
      </c>
      <c r="D178" s="34" t="s">
        <v>9</v>
      </c>
      <c r="E178" s="135">
        <v>85995.765000000014</v>
      </c>
    </row>
    <row r="179" spans="1:5" ht="45" x14ac:dyDescent="0.25">
      <c r="A179" s="32">
        <v>3176</v>
      </c>
      <c r="B179" s="33" t="s">
        <v>166</v>
      </c>
      <c r="C179" s="40">
        <v>1</v>
      </c>
      <c r="D179" s="34" t="s">
        <v>9</v>
      </c>
      <c r="E179" s="135">
        <v>65134.098000000005</v>
      </c>
    </row>
    <row r="180" spans="1:5" ht="45" x14ac:dyDescent="0.25">
      <c r="A180" s="32">
        <v>3177</v>
      </c>
      <c r="B180" s="33" t="s">
        <v>166</v>
      </c>
      <c r="C180" s="40">
        <v>1</v>
      </c>
      <c r="D180" s="34" t="s">
        <v>9</v>
      </c>
      <c r="E180" s="135">
        <v>65134.098000000005</v>
      </c>
    </row>
    <row r="181" spans="1:5" ht="30" x14ac:dyDescent="0.25">
      <c r="A181" s="32">
        <v>3178</v>
      </c>
      <c r="B181" s="33" t="s">
        <v>167</v>
      </c>
      <c r="C181" s="40">
        <v>1</v>
      </c>
      <c r="D181" s="34" t="s">
        <v>9</v>
      </c>
      <c r="E181" s="135">
        <v>222113.52</v>
      </c>
    </row>
    <row r="182" spans="1:5" ht="30" x14ac:dyDescent="0.25">
      <c r="A182" s="32">
        <v>3179</v>
      </c>
      <c r="B182" s="33" t="s">
        <v>168</v>
      </c>
      <c r="C182" s="40">
        <v>1</v>
      </c>
      <c r="D182" s="34" t="s">
        <v>9</v>
      </c>
      <c r="E182" s="135">
        <v>76176.584999999992</v>
      </c>
    </row>
    <row r="183" spans="1:5" ht="30" x14ac:dyDescent="0.25">
      <c r="A183" s="32">
        <v>3180</v>
      </c>
      <c r="B183" s="33" t="s">
        <v>168</v>
      </c>
      <c r="C183" s="40">
        <v>1</v>
      </c>
      <c r="D183" s="34" t="s">
        <v>9</v>
      </c>
      <c r="E183" s="135">
        <v>76176.584999999992</v>
      </c>
    </row>
    <row r="184" spans="1:5" x14ac:dyDescent="0.25">
      <c r="A184" s="32">
        <v>3182</v>
      </c>
      <c r="B184" s="47" t="s">
        <v>258</v>
      </c>
      <c r="C184" s="36">
        <v>2</v>
      </c>
      <c r="D184" s="36" t="s">
        <v>9</v>
      </c>
      <c r="E184" s="136">
        <v>15000</v>
      </c>
    </row>
    <row r="185" spans="1:5" x14ac:dyDescent="0.25">
      <c r="A185" s="32">
        <v>3183</v>
      </c>
      <c r="B185" s="47" t="s">
        <v>259</v>
      </c>
      <c r="C185" s="36">
        <v>1</v>
      </c>
      <c r="D185" s="36" t="s">
        <v>9</v>
      </c>
      <c r="E185" s="136">
        <v>46000</v>
      </c>
    </row>
    <row r="186" spans="1:5" x14ac:dyDescent="0.25">
      <c r="A186" s="32">
        <v>3184</v>
      </c>
      <c r="B186" s="47" t="s">
        <v>260</v>
      </c>
      <c r="C186" s="36">
        <v>1</v>
      </c>
      <c r="D186" s="36" t="s">
        <v>9</v>
      </c>
      <c r="E186" s="136">
        <v>10000</v>
      </c>
    </row>
    <row r="187" spans="1:5" x14ac:dyDescent="0.25">
      <c r="A187" s="32">
        <v>3185</v>
      </c>
      <c r="B187" s="47" t="s">
        <v>261</v>
      </c>
      <c r="C187" s="36">
        <v>1</v>
      </c>
      <c r="D187" s="36" t="s">
        <v>9</v>
      </c>
      <c r="E187" s="136">
        <v>3000</v>
      </c>
    </row>
    <row r="188" spans="1:5" x14ac:dyDescent="0.25">
      <c r="A188" s="32">
        <v>3186</v>
      </c>
      <c r="B188" s="47" t="s">
        <v>262</v>
      </c>
      <c r="C188" s="36">
        <v>3</v>
      </c>
      <c r="D188" s="36" t="s">
        <v>9</v>
      </c>
      <c r="E188" s="136">
        <v>16000</v>
      </c>
    </row>
    <row r="189" spans="1:5" x14ac:dyDescent="0.25">
      <c r="A189" s="32">
        <v>3187</v>
      </c>
      <c r="B189" s="47" t="s">
        <v>263</v>
      </c>
      <c r="C189" s="36">
        <v>1</v>
      </c>
      <c r="D189" s="36" t="s">
        <v>9</v>
      </c>
      <c r="E189" s="136">
        <v>15000</v>
      </c>
    </row>
    <row r="190" spans="1:5" x14ac:dyDescent="0.25">
      <c r="A190" s="32">
        <v>3188</v>
      </c>
      <c r="B190" s="47" t="s">
        <v>264</v>
      </c>
      <c r="C190" s="36">
        <v>3</v>
      </c>
      <c r="D190" s="36" t="s">
        <v>9</v>
      </c>
      <c r="E190" s="136">
        <v>4000</v>
      </c>
    </row>
    <row r="191" spans="1:5" x14ac:dyDescent="0.25">
      <c r="A191" s="32">
        <v>3189</v>
      </c>
      <c r="B191" s="47" t="s">
        <v>265</v>
      </c>
      <c r="C191" s="36">
        <v>4</v>
      </c>
      <c r="D191" s="36" t="s">
        <v>9</v>
      </c>
      <c r="E191" s="136">
        <v>15000</v>
      </c>
    </row>
    <row r="192" spans="1:5" x14ac:dyDescent="0.25">
      <c r="A192" s="32">
        <v>3190</v>
      </c>
      <c r="B192" s="47" t="s">
        <v>266</v>
      </c>
      <c r="C192" s="36">
        <v>4</v>
      </c>
      <c r="D192" s="36" t="s">
        <v>9</v>
      </c>
      <c r="E192" s="136">
        <v>12000</v>
      </c>
    </row>
    <row r="193" spans="1:5" x14ac:dyDescent="0.25">
      <c r="A193" s="32">
        <v>3191</v>
      </c>
      <c r="B193" s="47" t="s">
        <v>319</v>
      </c>
      <c r="C193" s="36">
        <v>2</v>
      </c>
      <c r="D193" s="36" t="s">
        <v>9</v>
      </c>
      <c r="E193" s="136">
        <v>15000</v>
      </c>
    </row>
    <row r="194" spans="1:5" x14ac:dyDescent="0.25">
      <c r="A194" s="32">
        <v>3192</v>
      </c>
      <c r="B194" s="47" t="s">
        <v>267</v>
      </c>
      <c r="C194" s="36">
        <v>2</v>
      </c>
      <c r="D194" s="36" t="s">
        <v>9</v>
      </c>
      <c r="E194" s="136">
        <v>2000</v>
      </c>
    </row>
    <row r="195" spans="1:5" x14ac:dyDescent="0.25">
      <c r="A195" s="32">
        <v>3193</v>
      </c>
      <c r="B195" s="47" t="s">
        <v>307</v>
      </c>
      <c r="C195" s="36">
        <v>2</v>
      </c>
      <c r="D195" s="36" t="s">
        <v>9</v>
      </c>
      <c r="E195" s="136">
        <v>2500</v>
      </c>
    </row>
    <row r="196" spans="1:5" x14ac:dyDescent="0.25">
      <c r="A196" s="32">
        <v>3194</v>
      </c>
      <c r="B196" s="47" t="s">
        <v>308</v>
      </c>
      <c r="C196" s="36">
        <v>2</v>
      </c>
      <c r="D196" s="36" t="s">
        <v>9</v>
      </c>
      <c r="E196" s="136">
        <v>5000</v>
      </c>
    </row>
    <row r="197" spans="1:5" x14ac:dyDescent="0.25">
      <c r="A197" s="32">
        <v>3195</v>
      </c>
      <c r="B197" s="47" t="s">
        <v>268</v>
      </c>
      <c r="C197" s="36">
        <v>1</v>
      </c>
      <c r="D197" s="36" t="s">
        <v>9</v>
      </c>
      <c r="E197" s="136">
        <v>2500</v>
      </c>
    </row>
    <row r="198" spans="1:5" x14ac:dyDescent="0.25">
      <c r="A198" s="32">
        <v>3196</v>
      </c>
      <c r="B198" s="47" t="s">
        <v>269</v>
      </c>
      <c r="C198" s="36">
        <v>2</v>
      </c>
      <c r="D198" s="36" t="s">
        <v>9</v>
      </c>
      <c r="E198" s="136">
        <v>30000</v>
      </c>
    </row>
    <row r="199" spans="1:5" x14ac:dyDescent="0.25">
      <c r="A199" s="32">
        <v>3197</v>
      </c>
      <c r="B199" s="47" t="s">
        <v>256</v>
      </c>
      <c r="C199" s="36">
        <v>1</v>
      </c>
      <c r="D199" s="36" t="s">
        <v>9</v>
      </c>
      <c r="E199" s="136">
        <v>5000</v>
      </c>
    </row>
    <row r="200" spans="1:5" x14ac:dyDescent="0.25">
      <c r="A200" s="32">
        <v>3198</v>
      </c>
      <c r="B200" s="47" t="s">
        <v>270</v>
      </c>
      <c r="C200" s="36">
        <v>1</v>
      </c>
      <c r="D200" s="36" t="s">
        <v>9</v>
      </c>
      <c r="E200" s="136">
        <v>3000</v>
      </c>
    </row>
    <row r="201" spans="1:5" x14ac:dyDescent="0.25">
      <c r="A201" s="32">
        <v>3199</v>
      </c>
      <c r="B201" s="47" t="s">
        <v>271</v>
      </c>
      <c r="C201" s="36">
        <v>5</v>
      </c>
      <c r="D201" s="36" t="s">
        <v>9</v>
      </c>
      <c r="E201" s="136">
        <v>8900</v>
      </c>
    </row>
    <row r="202" spans="1:5" x14ac:dyDescent="0.25">
      <c r="A202" s="32">
        <v>3200</v>
      </c>
      <c r="B202" s="47" t="s">
        <v>272</v>
      </c>
      <c r="C202" s="36">
        <v>1</v>
      </c>
      <c r="D202" s="36" t="s">
        <v>9</v>
      </c>
      <c r="E202" s="136">
        <v>3000</v>
      </c>
    </row>
    <row r="203" spans="1:5" x14ac:dyDescent="0.25">
      <c r="A203" s="32">
        <v>3201</v>
      </c>
      <c r="B203" s="47" t="s">
        <v>309</v>
      </c>
      <c r="C203" s="36">
        <v>1</v>
      </c>
      <c r="D203" s="36" t="s">
        <v>9</v>
      </c>
      <c r="E203" s="136">
        <v>6000</v>
      </c>
    </row>
    <row r="204" spans="1:5" x14ac:dyDescent="0.25">
      <c r="A204" s="32">
        <v>3202</v>
      </c>
      <c r="B204" s="47" t="s">
        <v>320</v>
      </c>
      <c r="C204" s="36">
        <v>2</v>
      </c>
      <c r="D204" s="36" t="s">
        <v>9</v>
      </c>
      <c r="E204" s="136">
        <v>39000</v>
      </c>
    </row>
    <row r="205" spans="1:5" x14ac:dyDescent="0.25">
      <c r="A205" s="32">
        <v>3203</v>
      </c>
      <c r="B205" s="47" t="s">
        <v>273</v>
      </c>
      <c r="C205" s="36">
        <v>1</v>
      </c>
      <c r="D205" s="36" t="s">
        <v>9</v>
      </c>
      <c r="E205" s="136">
        <v>12000</v>
      </c>
    </row>
    <row r="206" spans="1:5" x14ac:dyDescent="0.25">
      <c r="A206" s="32">
        <v>3204</v>
      </c>
      <c r="B206" s="47" t="s">
        <v>274</v>
      </c>
      <c r="C206" s="36">
        <v>2</v>
      </c>
      <c r="D206" s="36" t="s">
        <v>9</v>
      </c>
      <c r="E206" s="136">
        <v>30500</v>
      </c>
    </row>
    <row r="207" spans="1:5" x14ac:dyDescent="0.25">
      <c r="A207" s="32">
        <v>3205</v>
      </c>
      <c r="B207" s="47" t="s">
        <v>310</v>
      </c>
      <c r="C207" s="36">
        <v>2</v>
      </c>
      <c r="D207" s="36" t="s">
        <v>9</v>
      </c>
      <c r="E207" s="136">
        <v>35000</v>
      </c>
    </row>
    <row r="208" spans="1:5" x14ac:dyDescent="0.25">
      <c r="A208" s="32">
        <v>3206</v>
      </c>
      <c r="B208" s="47" t="s">
        <v>311</v>
      </c>
      <c r="C208" s="36">
        <v>8</v>
      </c>
      <c r="D208" s="36" t="s">
        <v>9</v>
      </c>
      <c r="E208" s="136">
        <v>2900</v>
      </c>
    </row>
    <row r="209" spans="1:5" x14ac:dyDescent="0.25">
      <c r="A209" s="32">
        <v>3207</v>
      </c>
      <c r="B209" s="47" t="s">
        <v>275</v>
      </c>
      <c r="C209" s="36">
        <v>2</v>
      </c>
      <c r="D209" s="36" t="s">
        <v>9</v>
      </c>
      <c r="E209" s="136">
        <v>4000</v>
      </c>
    </row>
    <row r="210" spans="1:5" x14ac:dyDescent="0.25">
      <c r="A210" s="32">
        <v>3208</v>
      </c>
      <c r="B210" s="47" t="s">
        <v>312</v>
      </c>
      <c r="C210" s="36">
        <v>2</v>
      </c>
      <c r="D210" s="36" t="s">
        <v>9</v>
      </c>
      <c r="E210" s="136">
        <v>30000</v>
      </c>
    </row>
    <row r="211" spans="1:5" x14ac:dyDescent="0.25">
      <c r="A211" s="32">
        <v>3209</v>
      </c>
      <c r="B211" s="47" t="s">
        <v>276</v>
      </c>
      <c r="C211" s="36">
        <v>2</v>
      </c>
      <c r="D211" s="36" t="s">
        <v>9</v>
      </c>
      <c r="E211" s="136">
        <v>10000</v>
      </c>
    </row>
    <row r="212" spans="1:5" x14ac:dyDescent="0.25">
      <c r="A212" s="32">
        <v>3210</v>
      </c>
      <c r="B212" s="47" t="s">
        <v>277</v>
      </c>
      <c r="C212" s="36">
        <v>1</v>
      </c>
      <c r="D212" s="36" t="s">
        <v>9</v>
      </c>
      <c r="E212" s="136">
        <v>5000</v>
      </c>
    </row>
    <row r="213" spans="1:5" x14ac:dyDescent="0.25">
      <c r="A213" s="32">
        <v>3211</v>
      </c>
      <c r="B213" s="47" t="s">
        <v>278</v>
      </c>
      <c r="C213" s="50">
        <v>1</v>
      </c>
      <c r="D213" s="36" t="s">
        <v>9</v>
      </c>
      <c r="E213" s="136">
        <v>4000</v>
      </c>
    </row>
    <row r="214" spans="1:5" x14ac:dyDescent="0.25">
      <c r="A214" s="32">
        <v>3212</v>
      </c>
      <c r="B214" s="47" t="s">
        <v>306</v>
      </c>
      <c r="C214" s="36">
        <f>9-1</f>
        <v>8</v>
      </c>
      <c r="D214" s="36" t="s">
        <v>9</v>
      </c>
      <c r="E214" s="136">
        <v>10000</v>
      </c>
    </row>
    <row r="215" spans="1:5" x14ac:dyDescent="0.25">
      <c r="A215" s="32">
        <v>3213</v>
      </c>
      <c r="B215" s="47" t="s">
        <v>279</v>
      </c>
      <c r="C215" s="36">
        <v>1</v>
      </c>
      <c r="D215" s="36" t="s">
        <v>9</v>
      </c>
      <c r="E215" s="136">
        <v>1500</v>
      </c>
    </row>
    <row r="216" spans="1:5" x14ac:dyDescent="0.25">
      <c r="A216" s="32">
        <v>3214</v>
      </c>
      <c r="B216" s="47" t="s">
        <v>280</v>
      </c>
      <c r="C216" s="36">
        <v>2</v>
      </c>
      <c r="D216" s="36" t="s">
        <v>9</v>
      </c>
      <c r="E216" s="136">
        <v>4800</v>
      </c>
    </row>
    <row r="217" spans="1:5" x14ac:dyDescent="0.25">
      <c r="A217" s="32">
        <v>3215</v>
      </c>
      <c r="B217" s="47" t="s">
        <v>281</v>
      </c>
      <c r="C217" s="36">
        <v>1</v>
      </c>
      <c r="D217" s="36" t="s">
        <v>9</v>
      </c>
      <c r="E217" s="136">
        <v>4000</v>
      </c>
    </row>
    <row r="218" spans="1:5" x14ac:dyDescent="0.25">
      <c r="A218" s="32">
        <v>3216</v>
      </c>
      <c r="B218" s="47" t="s">
        <v>282</v>
      </c>
      <c r="C218" s="36">
        <v>1</v>
      </c>
      <c r="D218" s="36" t="s">
        <v>9</v>
      </c>
      <c r="E218" s="136">
        <v>6000</v>
      </c>
    </row>
    <row r="219" spans="1:5" x14ac:dyDescent="0.25">
      <c r="A219" s="32">
        <v>3217</v>
      </c>
      <c r="B219" s="47" t="s">
        <v>283</v>
      </c>
      <c r="C219" s="36">
        <v>1</v>
      </c>
      <c r="D219" s="36" t="s">
        <v>9</v>
      </c>
      <c r="E219" s="136">
        <v>3000</v>
      </c>
    </row>
    <row r="220" spans="1:5" x14ac:dyDescent="0.25">
      <c r="A220" s="32">
        <v>3218</v>
      </c>
      <c r="B220" s="47" t="s">
        <v>284</v>
      </c>
      <c r="C220" s="36">
        <v>3</v>
      </c>
      <c r="D220" s="36" t="s">
        <v>9</v>
      </c>
      <c r="E220" s="136">
        <v>5000</v>
      </c>
    </row>
    <row r="221" spans="1:5" x14ac:dyDescent="0.25">
      <c r="A221" s="32">
        <v>3219</v>
      </c>
      <c r="B221" s="47" t="s">
        <v>313</v>
      </c>
      <c r="C221" s="36">
        <v>1</v>
      </c>
      <c r="D221" s="36" t="s">
        <v>9</v>
      </c>
      <c r="E221" s="136">
        <v>3500</v>
      </c>
    </row>
    <row r="222" spans="1:5" x14ac:dyDescent="0.25">
      <c r="A222" s="32">
        <v>3220</v>
      </c>
      <c r="B222" s="47" t="s">
        <v>255</v>
      </c>
      <c r="C222" s="36">
        <v>1</v>
      </c>
      <c r="D222" s="36" t="s">
        <v>9</v>
      </c>
      <c r="E222" s="136">
        <v>68000</v>
      </c>
    </row>
    <row r="223" spans="1:5" x14ac:dyDescent="0.25">
      <c r="A223" s="32">
        <v>3221</v>
      </c>
      <c r="B223" s="48" t="s">
        <v>285</v>
      </c>
      <c r="C223" s="49">
        <v>2</v>
      </c>
      <c r="D223" s="36" t="s">
        <v>9</v>
      </c>
      <c r="E223" s="137">
        <v>4000</v>
      </c>
    </row>
    <row r="224" spans="1:5" x14ac:dyDescent="0.25">
      <c r="A224" s="32">
        <v>3222</v>
      </c>
      <c r="B224" s="48" t="s">
        <v>286</v>
      </c>
      <c r="C224" s="49">
        <v>7</v>
      </c>
      <c r="D224" s="36" t="s">
        <v>9</v>
      </c>
      <c r="E224" s="137">
        <v>3000</v>
      </c>
    </row>
    <row r="225" spans="1:5" x14ac:dyDescent="0.25">
      <c r="A225" s="32">
        <v>3223</v>
      </c>
      <c r="B225" s="48" t="s">
        <v>287</v>
      </c>
      <c r="C225" s="49">
        <v>2</v>
      </c>
      <c r="D225" s="36" t="s">
        <v>9</v>
      </c>
      <c r="E225" s="137">
        <v>3000</v>
      </c>
    </row>
    <row r="226" spans="1:5" ht="30" x14ac:dyDescent="0.25">
      <c r="A226" s="32">
        <v>3224</v>
      </c>
      <c r="B226" s="48" t="s">
        <v>288</v>
      </c>
      <c r="C226" s="49">
        <v>1</v>
      </c>
      <c r="D226" s="36" t="s">
        <v>9</v>
      </c>
      <c r="E226" s="137">
        <v>7000</v>
      </c>
    </row>
    <row r="227" spans="1:5" x14ac:dyDescent="0.25">
      <c r="A227" s="32">
        <v>3225</v>
      </c>
      <c r="B227" s="48" t="s">
        <v>314</v>
      </c>
      <c r="C227" s="49">
        <v>2</v>
      </c>
      <c r="D227" s="36" t="s">
        <v>9</v>
      </c>
      <c r="E227" s="137">
        <v>2000</v>
      </c>
    </row>
    <row r="228" spans="1:5" x14ac:dyDescent="0.25">
      <c r="A228" s="32">
        <v>3226</v>
      </c>
      <c r="B228" s="48" t="s">
        <v>289</v>
      </c>
      <c r="C228" s="49">
        <v>3</v>
      </c>
      <c r="D228" s="36" t="s">
        <v>9</v>
      </c>
      <c r="E228" s="137">
        <v>5000</v>
      </c>
    </row>
    <row r="229" spans="1:5" x14ac:dyDescent="0.25">
      <c r="A229" s="32">
        <v>3227</v>
      </c>
      <c r="B229" s="48" t="s">
        <v>315</v>
      </c>
      <c r="C229" s="49">
        <v>6</v>
      </c>
      <c r="D229" s="36" t="s">
        <v>9</v>
      </c>
      <c r="E229" s="137">
        <v>10000</v>
      </c>
    </row>
    <row r="230" spans="1:5" x14ac:dyDescent="0.25">
      <c r="A230" s="32">
        <v>3228</v>
      </c>
      <c r="B230" s="48" t="s">
        <v>290</v>
      </c>
      <c r="C230" s="49">
        <v>1</v>
      </c>
      <c r="D230" s="36" t="s">
        <v>9</v>
      </c>
      <c r="E230" s="137">
        <v>6000</v>
      </c>
    </row>
    <row r="231" spans="1:5" x14ac:dyDescent="0.25">
      <c r="A231" s="32">
        <v>3229</v>
      </c>
      <c r="B231" s="48" t="s">
        <v>291</v>
      </c>
      <c r="C231" s="49">
        <v>2</v>
      </c>
      <c r="D231" s="36" t="s">
        <v>9</v>
      </c>
      <c r="E231" s="137">
        <v>6000</v>
      </c>
    </row>
    <row r="232" spans="1:5" x14ac:dyDescent="0.25">
      <c r="A232" s="32">
        <v>3230</v>
      </c>
      <c r="B232" s="48" t="s">
        <v>292</v>
      </c>
      <c r="C232" s="49">
        <v>2</v>
      </c>
      <c r="D232" s="36" t="s">
        <v>9</v>
      </c>
      <c r="E232" s="137">
        <v>5000</v>
      </c>
    </row>
    <row r="233" spans="1:5" ht="30" x14ac:dyDescent="0.25">
      <c r="A233" s="32">
        <v>3231</v>
      </c>
      <c r="B233" s="48" t="s">
        <v>293</v>
      </c>
      <c r="C233" s="49">
        <v>1</v>
      </c>
      <c r="D233" s="36" t="s">
        <v>9</v>
      </c>
      <c r="E233" s="137">
        <v>40000</v>
      </c>
    </row>
    <row r="234" spans="1:5" x14ac:dyDescent="0.25">
      <c r="A234" s="32">
        <v>3232</v>
      </c>
      <c r="B234" s="48" t="s">
        <v>294</v>
      </c>
      <c r="C234" s="49">
        <v>2</v>
      </c>
      <c r="D234" s="36" t="s">
        <v>9</v>
      </c>
      <c r="E234" s="137">
        <v>40000</v>
      </c>
    </row>
    <row r="235" spans="1:5" x14ac:dyDescent="0.25">
      <c r="A235" s="32">
        <v>3233</v>
      </c>
      <c r="B235" s="48" t="s">
        <v>295</v>
      </c>
      <c r="C235" s="49">
        <v>1</v>
      </c>
      <c r="D235" s="36" t="s">
        <v>9</v>
      </c>
      <c r="E235" s="137">
        <v>5000</v>
      </c>
    </row>
    <row r="236" spans="1:5" x14ac:dyDescent="0.25">
      <c r="A236" s="32">
        <v>3234</v>
      </c>
      <c r="B236" s="48" t="s">
        <v>296</v>
      </c>
      <c r="C236" s="49">
        <v>1</v>
      </c>
      <c r="D236" s="36" t="s">
        <v>9</v>
      </c>
      <c r="E236" s="137">
        <v>80000</v>
      </c>
    </row>
    <row r="237" spans="1:5" x14ac:dyDescent="0.25">
      <c r="A237" s="32">
        <v>3235</v>
      </c>
      <c r="B237" s="48" t="s">
        <v>305</v>
      </c>
      <c r="C237" s="49">
        <v>2</v>
      </c>
      <c r="D237" s="36" t="s">
        <v>9</v>
      </c>
      <c r="E237" s="137">
        <v>5000</v>
      </c>
    </row>
    <row r="238" spans="1:5" x14ac:dyDescent="0.25">
      <c r="A238" s="32">
        <v>3236</v>
      </c>
      <c r="B238" s="48" t="s">
        <v>297</v>
      </c>
      <c r="C238" s="49">
        <v>6</v>
      </c>
      <c r="D238" s="36" t="s">
        <v>9</v>
      </c>
      <c r="E238" s="137">
        <v>8000</v>
      </c>
    </row>
    <row r="239" spans="1:5" x14ac:dyDescent="0.25">
      <c r="A239" s="32">
        <v>3237</v>
      </c>
      <c r="B239" s="48" t="s">
        <v>298</v>
      </c>
      <c r="C239" s="49">
        <v>2</v>
      </c>
      <c r="D239" s="36" t="s">
        <v>9</v>
      </c>
      <c r="E239" s="137">
        <v>6000</v>
      </c>
    </row>
    <row r="240" spans="1:5" x14ac:dyDescent="0.25">
      <c r="A240" s="32">
        <v>3238</v>
      </c>
      <c r="B240" s="48" t="s">
        <v>299</v>
      </c>
      <c r="C240" s="49">
        <v>1</v>
      </c>
      <c r="D240" s="36" t="s">
        <v>9</v>
      </c>
      <c r="E240" s="137">
        <v>8000</v>
      </c>
    </row>
    <row r="241" spans="1:5" ht="30" x14ac:dyDescent="0.25">
      <c r="A241" s="32">
        <v>3239</v>
      </c>
      <c r="B241" s="48" t="s">
        <v>300</v>
      </c>
      <c r="C241" s="49">
        <v>1</v>
      </c>
      <c r="D241" s="36" t="s">
        <v>9</v>
      </c>
      <c r="E241" s="137">
        <v>10000</v>
      </c>
    </row>
    <row r="242" spans="1:5" x14ac:dyDescent="0.25">
      <c r="A242" s="32">
        <v>3240</v>
      </c>
      <c r="B242" s="48" t="s">
        <v>316</v>
      </c>
      <c r="C242" s="49">
        <v>1</v>
      </c>
      <c r="D242" s="36" t="s">
        <v>9</v>
      </c>
      <c r="E242" s="137">
        <v>3000</v>
      </c>
    </row>
    <row r="243" spans="1:5" x14ac:dyDescent="0.25">
      <c r="A243" s="32">
        <v>3241</v>
      </c>
      <c r="B243" s="48" t="s">
        <v>301</v>
      </c>
      <c r="C243" s="49">
        <v>7</v>
      </c>
      <c r="D243" s="36" t="s">
        <v>9</v>
      </c>
      <c r="E243" s="137">
        <v>6000</v>
      </c>
    </row>
    <row r="244" spans="1:5" x14ac:dyDescent="0.25">
      <c r="A244" s="32">
        <v>3242</v>
      </c>
      <c r="B244" s="48" t="s">
        <v>257</v>
      </c>
      <c r="C244" s="49">
        <v>1</v>
      </c>
      <c r="D244" s="36" t="s">
        <v>9</v>
      </c>
      <c r="E244" s="137">
        <v>2000</v>
      </c>
    </row>
    <row r="245" spans="1:5" ht="30" x14ac:dyDescent="0.25">
      <c r="A245" s="32">
        <v>3243</v>
      </c>
      <c r="B245" s="48" t="s">
        <v>302</v>
      </c>
      <c r="C245" s="49">
        <v>1</v>
      </c>
      <c r="D245" s="36" t="s">
        <v>9</v>
      </c>
      <c r="E245" s="137">
        <v>6000</v>
      </c>
    </row>
    <row r="246" spans="1:5" x14ac:dyDescent="0.25">
      <c r="A246" s="32">
        <v>3244</v>
      </c>
      <c r="B246" s="48" t="s">
        <v>303</v>
      </c>
      <c r="C246" s="49">
        <v>1</v>
      </c>
      <c r="D246" s="36" t="s">
        <v>9</v>
      </c>
      <c r="E246" s="137">
        <v>3000</v>
      </c>
    </row>
    <row r="247" spans="1:5" x14ac:dyDescent="0.25">
      <c r="A247" s="32">
        <v>3245</v>
      </c>
      <c r="B247" s="48" t="s">
        <v>304</v>
      </c>
      <c r="C247" s="49">
        <v>1</v>
      </c>
      <c r="D247" s="36" t="s">
        <v>9</v>
      </c>
      <c r="E247" s="137">
        <v>4500</v>
      </c>
    </row>
    <row r="248" spans="1:5" x14ac:dyDescent="0.25">
      <c r="A248" s="32">
        <v>3246</v>
      </c>
      <c r="B248" s="48" t="s">
        <v>318</v>
      </c>
      <c r="C248" s="49">
        <v>1</v>
      </c>
      <c r="D248" s="36" t="s">
        <v>9</v>
      </c>
      <c r="E248" s="137">
        <v>4500</v>
      </c>
    </row>
    <row r="249" spans="1:5" x14ac:dyDescent="0.25">
      <c r="A249" s="32">
        <v>3247</v>
      </c>
      <c r="B249" s="48" t="s">
        <v>317</v>
      </c>
      <c r="C249" s="49">
        <v>1</v>
      </c>
      <c r="D249" s="36" t="s">
        <v>9</v>
      </c>
      <c r="E249" s="137">
        <v>1500</v>
      </c>
    </row>
    <row r="250" spans="1:5" x14ac:dyDescent="0.25">
      <c r="A250" s="36"/>
      <c r="B250" s="36"/>
      <c r="C250" s="45"/>
      <c r="D250" s="36"/>
      <c r="E250" s="136"/>
    </row>
  </sheetData>
  <autoFilter ref="A12:H249" xr:uid="{00000000-0009-0000-0000-000002000000}"/>
  <hyperlinks>
    <hyperlink ref="A5" r:id="rId1" display="mailto:Faleevmail@mail.ru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5"/>
  <sheetViews>
    <sheetView workbookViewId="0">
      <selection activeCell="M363" sqref="M363"/>
    </sheetView>
  </sheetViews>
  <sheetFormatPr defaultRowHeight="18.75" x14ac:dyDescent="0.3"/>
  <cols>
    <col min="1" max="1" width="9.28515625" style="129" bestFit="1" customWidth="1"/>
    <col min="2" max="2" width="36.28515625" customWidth="1"/>
    <col min="3" max="3" width="9" customWidth="1"/>
    <col min="4" max="4" width="8.7109375" customWidth="1"/>
    <col min="5" max="5" width="9" style="138" customWidth="1"/>
    <col min="6" max="6" width="8.85546875" style="138" customWidth="1"/>
    <col min="7" max="7" width="13" style="52" customWidth="1"/>
    <col min="8" max="8" width="16.28515625" style="52" bestFit="1" customWidth="1"/>
  </cols>
  <sheetData>
    <row r="1" spans="1:6" x14ac:dyDescent="0.3">
      <c r="A1" s="126" t="s">
        <v>0</v>
      </c>
      <c r="B1" s="2"/>
    </row>
    <row r="2" spans="1:6" x14ac:dyDescent="0.3">
      <c r="A2" s="126" t="s">
        <v>434</v>
      </c>
      <c r="B2" s="2"/>
    </row>
    <row r="3" spans="1:6" x14ac:dyDescent="0.3">
      <c r="A3" s="126" t="s">
        <v>1</v>
      </c>
      <c r="B3" s="2"/>
    </row>
    <row r="4" spans="1:6" x14ac:dyDescent="0.3">
      <c r="A4" s="126" t="s">
        <v>2</v>
      </c>
      <c r="B4" s="2"/>
    </row>
    <row r="5" spans="1:6" x14ac:dyDescent="0.3">
      <c r="A5" s="127" t="s">
        <v>3</v>
      </c>
      <c r="B5" s="3"/>
    </row>
    <row r="12" spans="1:6" ht="45.75" x14ac:dyDescent="0.3">
      <c r="A12" s="128" t="s">
        <v>4</v>
      </c>
      <c r="B12" s="103" t="s">
        <v>5</v>
      </c>
      <c r="C12" s="15" t="s">
        <v>6</v>
      </c>
      <c r="D12" s="15" t="s">
        <v>7</v>
      </c>
      <c r="E12" s="139" t="s">
        <v>8</v>
      </c>
      <c r="F12" s="104" t="s">
        <v>890</v>
      </c>
    </row>
    <row r="13" spans="1:6" ht="30.75" x14ac:dyDescent="0.3">
      <c r="A13" s="128">
        <v>4001</v>
      </c>
      <c r="B13" s="105" t="s">
        <v>529</v>
      </c>
      <c r="C13" s="99"/>
      <c r="D13" s="99"/>
      <c r="E13" s="140"/>
      <c r="F13" s="140">
        <f t="shared" ref="F13:F71" si="0">SUM(E13)*C13</f>
        <v>0</v>
      </c>
    </row>
    <row r="14" spans="1:6" ht="24" x14ac:dyDescent="0.3">
      <c r="A14" s="128">
        <v>4002</v>
      </c>
      <c r="B14" s="106" t="s">
        <v>530</v>
      </c>
      <c r="C14" s="99">
        <v>6</v>
      </c>
      <c r="D14" s="107" t="s">
        <v>95</v>
      </c>
      <c r="E14" s="140">
        <v>75</v>
      </c>
      <c r="F14" s="140">
        <f t="shared" si="0"/>
        <v>450</v>
      </c>
    </row>
    <row r="15" spans="1:6" ht="24" x14ac:dyDescent="0.3">
      <c r="A15" s="128">
        <v>4003</v>
      </c>
      <c r="B15" s="106" t="s">
        <v>531</v>
      </c>
      <c r="C15" s="98">
        <f>76-30</f>
        <v>46</v>
      </c>
      <c r="D15" s="107" t="s">
        <v>95</v>
      </c>
      <c r="E15" s="140">
        <v>75</v>
      </c>
      <c r="F15" s="140">
        <f t="shared" si="0"/>
        <v>3450</v>
      </c>
    </row>
    <row r="16" spans="1:6" x14ac:dyDescent="0.3">
      <c r="A16" s="128">
        <v>4004</v>
      </c>
      <c r="B16" s="106" t="s">
        <v>532</v>
      </c>
      <c r="C16" s="99"/>
      <c r="D16" s="107" t="s">
        <v>95</v>
      </c>
      <c r="E16" s="140"/>
      <c r="F16" s="140">
        <f t="shared" si="0"/>
        <v>0</v>
      </c>
    </row>
    <row r="17" spans="1:6" x14ac:dyDescent="0.3">
      <c r="A17" s="128">
        <v>4006</v>
      </c>
      <c r="B17" s="106" t="s">
        <v>533</v>
      </c>
      <c r="C17" s="99">
        <v>5</v>
      </c>
      <c r="D17" s="107" t="s">
        <v>95</v>
      </c>
      <c r="E17" s="140">
        <v>700</v>
      </c>
      <c r="F17" s="140">
        <f t="shared" si="0"/>
        <v>3500</v>
      </c>
    </row>
    <row r="18" spans="1:6" x14ac:dyDescent="0.3">
      <c r="A18" s="128">
        <v>4007</v>
      </c>
      <c r="B18" s="106" t="s">
        <v>534</v>
      </c>
      <c r="C18" s="99">
        <v>31</v>
      </c>
      <c r="D18" s="107" t="s">
        <v>95</v>
      </c>
      <c r="E18" s="140">
        <v>100</v>
      </c>
      <c r="F18" s="140">
        <f t="shared" si="0"/>
        <v>3100</v>
      </c>
    </row>
    <row r="19" spans="1:6" x14ac:dyDescent="0.3">
      <c r="A19" s="128">
        <v>4008</v>
      </c>
      <c r="B19" s="106" t="s">
        <v>535</v>
      </c>
      <c r="C19" s="99">
        <v>7</v>
      </c>
      <c r="D19" s="107" t="s">
        <v>95</v>
      </c>
      <c r="E19" s="140">
        <v>80</v>
      </c>
      <c r="F19" s="140">
        <f t="shared" si="0"/>
        <v>560</v>
      </c>
    </row>
    <row r="20" spans="1:6" x14ac:dyDescent="0.3">
      <c r="A20" s="128">
        <v>4009</v>
      </c>
      <c r="B20" s="106" t="s">
        <v>536</v>
      </c>
      <c r="C20" s="99">
        <v>5</v>
      </c>
      <c r="D20" s="107" t="s">
        <v>95</v>
      </c>
      <c r="E20" s="140">
        <v>80</v>
      </c>
      <c r="F20" s="140">
        <f t="shared" si="0"/>
        <v>400</v>
      </c>
    </row>
    <row r="21" spans="1:6" x14ac:dyDescent="0.3">
      <c r="A21" s="128">
        <v>4010</v>
      </c>
      <c r="B21" s="106" t="s">
        <v>537</v>
      </c>
      <c r="C21" s="99"/>
      <c r="D21" s="107" t="s">
        <v>95</v>
      </c>
      <c r="E21" s="140"/>
      <c r="F21" s="140">
        <f t="shared" si="0"/>
        <v>0</v>
      </c>
    </row>
    <row r="22" spans="1:6" x14ac:dyDescent="0.3">
      <c r="A22" s="128">
        <v>4011</v>
      </c>
      <c r="B22" s="106" t="s">
        <v>538</v>
      </c>
      <c r="C22" s="99"/>
      <c r="D22" s="107" t="s">
        <v>95</v>
      </c>
      <c r="E22" s="140"/>
      <c r="F22" s="140">
        <f t="shared" si="0"/>
        <v>0</v>
      </c>
    </row>
    <row r="23" spans="1:6" ht="24" x14ac:dyDescent="0.3">
      <c r="A23" s="128">
        <v>4012</v>
      </c>
      <c r="B23" s="106" t="s">
        <v>539</v>
      </c>
      <c r="C23" s="98">
        <f>4-1</f>
        <v>3</v>
      </c>
      <c r="D23" s="107" t="s">
        <v>95</v>
      </c>
      <c r="E23" s="140">
        <v>300</v>
      </c>
      <c r="F23" s="140">
        <f t="shared" si="0"/>
        <v>900</v>
      </c>
    </row>
    <row r="24" spans="1:6" x14ac:dyDescent="0.3">
      <c r="A24" s="128">
        <v>4013</v>
      </c>
      <c r="B24" s="106" t="s">
        <v>540</v>
      </c>
      <c r="C24" s="99"/>
      <c r="D24" s="107" t="s">
        <v>95</v>
      </c>
      <c r="E24" s="140"/>
      <c r="F24" s="140">
        <f t="shared" si="0"/>
        <v>0</v>
      </c>
    </row>
    <row r="25" spans="1:6" x14ac:dyDescent="0.3">
      <c r="A25" s="128">
        <v>4014</v>
      </c>
      <c r="B25" s="106" t="s">
        <v>541</v>
      </c>
      <c r="C25" s="99">
        <v>5</v>
      </c>
      <c r="D25" s="107" t="s">
        <v>95</v>
      </c>
      <c r="E25" s="140">
        <v>65</v>
      </c>
      <c r="F25" s="140">
        <f t="shared" si="0"/>
        <v>325</v>
      </c>
    </row>
    <row r="26" spans="1:6" ht="24" x14ac:dyDescent="0.3">
      <c r="A26" s="128">
        <v>4015</v>
      </c>
      <c r="B26" s="106" t="s">
        <v>542</v>
      </c>
      <c r="C26" s="99"/>
      <c r="D26" s="107" t="s">
        <v>95</v>
      </c>
      <c r="E26" s="140"/>
      <c r="F26" s="140">
        <f t="shared" si="0"/>
        <v>0</v>
      </c>
    </row>
    <row r="27" spans="1:6" x14ac:dyDescent="0.3">
      <c r="A27" s="128">
        <v>4016</v>
      </c>
      <c r="B27" s="106" t="s">
        <v>543</v>
      </c>
      <c r="C27" s="99">
        <v>22</v>
      </c>
      <c r="D27" s="107" t="s">
        <v>95</v>
      </c>
      <c r="E27" s="140">
        <v>100</v>
      </c>
      <c r="F27" s="140">
        <f t="shared" si="0"/>
        <v>2200</v>
      </c>
    </row>
    <row r="28" spans="1:6" x14ac:dyDescent="0.3">
      <c r="A28" s="128">
        <v>4017</v>
      </c>
      <c r="B28" s="106" t="s">
        <v>544</v>
      </c>
      <c r="C28" s="99"/>
      <c r="D28" s="107" t="s">
        <v>95</v>
      </c>
      <c r="E28" s="140"/>
      <c r="F28" s="140">
        <f t="shared" si="0"/>
        <v>0</v>
      </c>
    </row>
    <row r="29" spans="1:6" x14ac:dyDescent="0.3">
      <c r="A29" s="128">
        <v>4019</v>
      </c>
      <c r="B29" s="106" t="s">
        <v>545</v>
      </c>
      <c r="C29" s="99">
        <v>21</v>
      </c>
      <c r="D29" s="107" t="s">
        <v>95</v>
      </c>
      <c r="E29" s="140">
        <v>100</v>
      </c>
      <c r="F29" s="140">
        <f t="shared" si="0"/>
        <v>2100</v>
      </c>
    </row>
    <row r="30" spans="1:6" ht="24" x14ac:dyDescent="0.3">
      <c r="A30" s="128">
        <v>4020</v>
      </c>
      <c r="B30" s="106" t="s">
        <v>546</v>
      </c>
      <c r="C30" s="99"/>
      <c r="D30" s="107" t="s">
        <v>95</v>
      </c>
      <c r="E30" s="140"/>
      <c r="F30" s="140">
        <f t="shared" si="0"/>
        <v>0</v>
      </c>
    </row>
    <row r="31" spans="1:6" ht="24" x14ac:dyDescent="0.3">
      <c r="A31" s="128">
        <v>4021</v>
      </c>
      <c r="B31" s="106" t="s">
        <v>547</v>
      </c>
      <c r="C31" s="99">
        <v>4</v>
      </c>
      <c r="D31" s="107" t="s">
        <v>95</v>
      </c>
      <c r="E31" s="140">
        <v>45</v>
      </c>
      <c r="F31" s="140">
        <f t="shared" si="0"/>
        <v>180</v>
      </c>
    </row>
    <row r="32" spans="1:6" ht="24" x14ac:dyDescent="0.3">
      <c r="A32" s="128">
        <v>4022</v>
      </c>
      <c r="B32" s="106" t="s">
        <v>548</v>
      </c>
      <c r="C32" s="99">
        <v>1</v>
      </c>
      <c r="D32" s="107" t="s">
        <v>95</v>
      </c>
      <c r="E32" s="140">
        <v>300</v>
      </c>
      <c r="F32" s="140">
        <f t="shared" si="0"/>
        <v>300</v>
      </c>
    </row>
    <row r="33" spans="1:6" ht="24" x14ac:dyDescent="0.3">
      <c r="A33" s="128">
        <v>4024</v>
      </c>
      <c r="B33" s="106" t="s">
        <v>549</v>
      </c>
      <c r="C33" s="99">
        <v>19</v>
      </c>
      <c r="D33" s="107" t="s">
        <v>95</v>
      </c>
      <c r="E33" s="140">
        <v>55</v>
      </c>
      <c r="F33" s="140">
        <f t="shared" si="0"/>
        <v>1045</v>
      </c>
    </row>
    <row r="34" spans="1:6" ht="24" x14ac:dyDescent="0.3">
      <c r="A34" s="128">
        <v>4025</v>
      </c>
      <c r="B34" s="106" t="s">
        <v>550</v>
      </c>
      <c r="C34" s="99"/>
      <c r="D34" s="107" t="s">
        <v>95</v>
      </c>
      <c r="E34" s="140"/>
      <c r="F34" s="140">
        <f t="shared" si="0"/>
        <v>0</v>
      </c>
    </row>
    <row r="35" spans="1:6" ht="24" x14ac:dyDescent="0.3">
      <c r="A35" s="128">
        <v>4026</v>
      </c>
      <c r="B35" s="106" t="s">
        <v>551</v>
      </c>
      <c r="C35" s="98">
        <f>54-25</f>
        <v>29</v>
      </c>
      <c r="D35" s="107" t="s">
        <v>95</v>
      </c>
      <c r="E35" s="140">
        <v>30</v>
      </c>
      <c r="F35" s="140">
        <f t="shared" si="0"/>
        <v>870</v>
      </c>
    </row>
    <row r="36" spans="1:6" ht="24" x14ac:dyDescent="0.3">
      <c r="A36" s="128">
        <v>4027</v>
      </c>
      <c r="B36" s="106" t="s">
        <v>552</v>
      </c>
      <c r="C36" s="99"/>
      <c r="D36" s="107" t="s">
        <v>95</v>
      </c>
      <c r="E36" s="140"/>
      <c r="F36" s="140">
        <f t="shared" si="0"/>
        <v>0</v>
      </c>
    </row>
    <row r="37" spans="1:6" ht="24" x14ac:dyDescent="0.3">
      <c r="A37" s="128">
        <v>4028</v>
      </c>
      <c r="B37" s="106" t="s">
        <v>553</v>
      </c>
      <c r="C37" s="98">
        <f>50-5</f>
        <v>45</v>
      </c>
      <c r="D37" s="107" t="s">
        <v>95</v>
      </c>
      <c r="E37" s="140">
        <v>50</v>
      </c>
      <c r="F37" s="140">
        <f t="shared" si="0"/>
        <v>2250</v>
      </c>
    </row>
    <row r="38" spans="1:6" ht="24" x14ac:dyDescent="0.3">
      <c r="A38" s="128">
        <v>4029</v>
      </c>
      <c r="B38" s="106" t="s">
        <v>554</v>
      </c>
      <c r="C38" s="99"/>
      <c r="D38" s="107" t="s">
        <v>95</v>
      </c>
      <c r="E38" s="140"/>
      <c r="F38" s="140">
        <f t="shared" si="0"/>
        <v>0</v>
      </c>
    </row>
    <row r="39" spans="1:6" x14ac:dyDescent="0.3">
      <c r="A39" s="128">
        <v>4031</v>
      </c>
      <c r="B39" s="106" t="s">
        <v>555</v>
      </c>
      <c r="C39" s="99">
        <v>8</v>
      </c>
      <c r="D39" s="107" t="s">
        <v>95</v>
      </c>
      <c r="E39" s="140">
        <v>40</v>
      </c>
      <c r="F39" s="140">
        <f t="shared" si="0"/>
        <v>320</v>
      </c>
    </row>
    <row r="40" spans="1:6" ht="24" x14ac:dyDescent="0.3">
      <c r="A40" s="128">
        <v>4032</v>
      </c>
      <c r="B40" s="106" t="s">
        <v>556</v>
      </c>
      <c r="C40" s="99">
        <v>26</v>
      </c>
      <c r="D40" s="107" t="s">
        <v>95</v>
      </c>
      <c r="E40" s="140">
        <v>110</v>
      </c>
      <c r="F40" s="140">
        <f t="shared" si="0"/>
        <v>2860</v>
      </c>
    </row>
    <row r="41" spans="1:6" ht="24" x14ac:dyDescent="0.3">
      <c r="A41" s="128">
        <v>4033</v>
      </c>
      <c r="B41" s="106" t="s">
        <v>557</v>
      </c>
      <c r="C41" s="99">
        <v>2</v>
      </c>
      <c r="D41" s="107" t="s">
        <v>95</v>
      </c>
      <c r="E41" s="140">
        <v>110</v>
      </c>
      <c r="F41" s="140">
        <f t="shared" si="0"/>
        <v>220</v>
      </c>
    </row>
    <row r="42" spans="1:6" x14ac:dyDescent="0.3">
      <c r="A42" s="128">
        <v>4034</v>
      </c>
      <c r="B42" s="106" t="s">
        <v>558</v>
      </c>
      <c r="C42" s="99">
        <v>34</v>
      </c>
      <c r="D42" s="107" t="s">
        <v>95</v>
      </c>
      <c r="E42" s="140">
        <v>150</v>
      </c>
      <c r="F42" s="140">
        <f t="shared" si="0"/>
        <v>5100</v>
      </c>
    </row>
    <row r="43" spans="1:6" x14ac:dyDescent="0.3">
      <c r="A43" s="128">
        <v>4035</v>
      </c>
      <c r="B43" s="106" t="s">
        <v>559</v>
      </c>
      <c r="C43" s="99">
        <v>4</v>
      </c>
      <c r="D43" s="107" t="s">
        <v>95</v>
      </c>
      <c r="E43" s="140">
        <v>200</v>
      </c>
      <c r="F43" s="140">
        <f t="shared" si="0"/>
        <v>800</v>
      </c>
    </row>
    <row r="44" spans="1:6" ht="24" x14ac:dyDescent="0.3">
      <c r="A44" s="128">
        <v>4036</v>
      </c>
      <c r="B44" s="106" t="s">
        <v>560</v>
      </c>
      <c r="C44" s="99">
        <v>180</v>
      </c>
      <c r="D44" s="107" t="s">
        <v>95</v>
      </c>
      <c r="E44" s="140">
        <v>110</v>
      </c>
      <c r="F44" s="140">
        <f t="shared" si="0"/>
        <v>19800</v>
      </c>
    </row>
    <row r="45" spans="1:6" x14ac:dyDescent="0.3">
      <c r="A45" s="128">
        <v>4037</v>
      </c>
      <c r="B45" s="106" t="s">
        <v>561</v>
      </c>
      <c r="C45" s="99">
        <v>4</v>
      </c>
      <c r="D45" s="107" t="s">
        <v>95</v>
      </c>
      <c r="E45" s="140">
        <v>50</v>
      </c>
      <c r="F45" s="140">
        <f t="shared" si="0"/>
        <v>200</v>
      </c>
    </row>
    <row r="46" spans="1:6" ht="24" x14ac:dyDescent="0.3">
      <c r="A46" s="128">
        <v>4038</v>
      </c>
      <c r="B46" s="106" t="s">
        <v>562</v>
      </c>
      <c r="C46" s="99">
        <v>266</v>
      </c>
      <c r="D46" s="107" t="s">
        <v>95</v>
      </c>
      <c r="E46" s="140">
        <v>50</v>
      </c>
      <c r="F46" s="140">
        <f t="shared" si="0"/>
        <v>13300</v>
      </c>
    </row>
    <row r="47" spans="1:6" x14ac:dyDescent="0.3">
      <c r="A47" s="128">
        <v>4039</v>
      </c>
      <c r="B47" s="106" t="s">
        <v>563</v>
      </c>
      <c r="C47" s="99">
        <v>50</v>
      </c>
      <c r="D47" s="107" t="s">
        <v>95</v>
      </c>
      <c r="E47" s="140">
        <v>120</v>
      </c>
      <c r="F47" s="140">
        <f t="shared" si="0"/>
        <v>6000</v>
      </c>
    </row>
    <row r="48" spans="1:6" x14ac:dyDescent="0.3">
      <c r="A48" s="128">
        <v>4040</v>
      </c>
      <c r="B48" s="106" t="s">
        <v>564</v>
      </c>
      <c r="C48" s="99">
        <v>17</v>
      </c>
      <c r="D48" s="107" t="s">
        <v>95</v>
      </c>
      <c r="E48" s="140">
        <v>100</v>
      </c>
      <c r="F48" s="140">
        <f t="shared" si="0"/>
        <v>1700</v>
      </c>
    </row>
    <row r="49" spans="1:6" x14ac:dyDescent="0.3">
      <c r="A49" s="128">
        <v>4041</v>
      </c>
      <c r="B49" s="106" t="s">
        <v>565</v>
      </c>
      <c r="C49" s="99">
        <v>9</v>
      </c>
      <c r="D49" s="107" t="s">
        <v>95</v>
      </c>
      <c r="E49" s="140">
        <v>110</v>
      </c>
      <c r="F49" s="140">
        <f t="shared" si="0"/>
        <v>990</v>
      </c>
    </row>
    <row r="50" spans="1:6" x14ac:dyDescent="0.3">
      <c r="A50" s="128">
        <v>4043</v>
      </c>
      <c r="B50" s="106" t="s">
        <v>566</v>
      </c>
      <c r="C50" s="99">
        <v>18</v>
      </c>
      <c r="D50" s="107" t="s">
        <v>95</v>
      </c>
      <c r="E50" s="140">
        <v>120</v>
      </c>
      <c r="F50" s="140">
        <f t="shared" si="0"/>
        <v>2160</v>
      </c>
    </row>
    <row r="51" spans="1:6" x14ac:dyDescent="0.3">
      <c r="A51" s="128">
        <v>4044</v>
      </c>
      <c r="B51" s="106" t="s">
        <v>567</v>
      </c>
      <c r="C51" s="99">
        <v>44</v>
      </c>
      <c r="D51" s="107" t="s">
        <v>95</v>
      </c>
      <c r="E51" s="140">
        <v>500</v>
      </c>
      <c r="F51" s="140">
        <f t="shared" si="0"/>
        <v>22000</v>
      </c>
    </row>
    <row r="52" spans="1:6" x14ac:dyDescent="0.3">
      <c r="A52" s="128">
        <v>4045</v>
      </c>
      <c r="B52" s="106" t="s">
        <v>568</v>
      </c>
      <c r="C52" s="99"/>
      <c r="D52" s="107" t="s">
        <v>95</v>
      </c>
      <c r="E52" s="140"/>
      <c r="F52" s="140">
        <f t="shared" si="0"/>
        <v>0</v>
      </c>
    </row>
    <row r="53" spans="1:6" x14ac:dyDescent="0.3">
      <c r="A53" s="128">
        <v>4046</v>
      </c>
      <c r="B53" s="106" t="s">
        <v>569</v>
      </c>
      <c r="C53" s="99">
        <v>25</v>
      </c>
      <c r="D53" s="107" t="s">
        <v>95</v>
      </c>
      <c r="E53" s="140">
        <v>50</v>
      </c>
      <c r="F53" s="140">
        <f t="shared" si="0"/>
        <v>1250</v>
      </c>
    </row>
    <row r="54" spans="1:6" x14ac:dyDescent="0.3">
      <c r="A54" s="128">
        <v>4047</v>
      </c>
      <c r="B54" s="106" t="s">
        <v>570</v>
      </c>
      <c r="C54" s="99">
        <v>2</v>
      </c>
      <c r="D54" s="107" t="s">
        <v>95</v>
      </c>
      <c r="E54" s="140">
        <v>1500</v>
      </c>
      <c r="F54" s="140">
        <f t="shared" si="0"/>
        <v>3000</v>
      </c>
    </row>
    <row r="55" spans="1:6" x14ac:dyDescent="0.3">
      <c r="A55" s="128">
        <v>4048</v>
      </c>
      <c r="B55" s="106" t="s">
        <v>891</v>
      </c>
      <c r="C55" s="99">
        <v>6</v>
      </c>
      <c r="D55" s="107" t="s">
        <v>95</v>
      </c>
      <c r="E55" s="140">
        <v>1000</v>
      </c>
      <c r="F55" s="140">
        <f t="shared" si="0"/>
        <v>6000</v>
      </c>
    </row>
    <row r="56" spans="1:6" x14ac:dyDescent="0.3">
      <c r="A56" s="128">
        <v>4049</v>
      </c>
      <c r="B56" s="106" t="s">
        <v>571</v>
      </c>
      <c r="C56" s="99"/>
      <c r="D56" s="107" t="s">
        <v>95</v>
      </c>
      <c r="E56" s="140"/>
      <c r="F56" s="140">
        <f t="shared" si="0"/>
        <v>0</v>
      </c>
    </row>
    <row r="57" spans="1:6" x14ac:dyDescent="0.3">
      <c r="A57" s="128">
        <v>4050</v>
      </c>
      <c r="B57" s="106" t="s">
        <v>572</v>
      </c>
      <c r="C57" s="99">
        <v>11</v>
      </c>
      <c r="D57" s="107" t="s">
        <v>95</v>
      </c>
      <c r="E57" s="140">
        <v>50</v>
      </c>
      <c r="F57" s="140">
        <f t="shared" si="0"/>
        <v>550</v>
      </c>
    </row>
    <row r="58" spans="1:6" x14ac:dyDescent="0.3">
      <c r="A58" s="128">
        <v>4051</v>
      </c>
      <c r="B58" s="106" t="s">
        <v>573</v>
      </c>
      <c r="C58" s="99">
        <v>15</v>
      </c>
      <c r="D58" s="107" t="s">
        <v>95</v>
      </c>
      <c r="E58" s="140">
        <v>110</v>
      </c>
      <c r="F58" s="140">
        <f t="shared" si="0"/>
        <v>1650</v>
      </c>
    </row>
    <row r="59" spans="1:6" x14ac:dyDescent="0.3">
      <c r="A59" s="128">
        <v>4052</v>
      </c>
      <c r="B59" s="106" t="s">
        <v>574</v>
      </c>
      <c r="C59" s="99">
        <v>13</v>
      </c>
      <c r="D59" s="107" t="s">
        <v>95</v>
      </c>
      <c r="E59" s="140">
        <v>110</v>
      </c>
      <c r="F59" s="140">
        <f t="shared" si="0"/>
        <v>1430</v>
      </c>
    </row>
    <row r="60" spans="1:6" x14ac:dyDescent="0.3">
      <c r="A60" s="128">
        <v>4053</v>
      </c>
      <c r="B60" s="106" t="s">
        <v>575</v>
      </c>
      <c r="C60" s="99">
        <v>13</v>
      </c>
      <c r="D60" s="107" t="s">
        <v>95</v>
      </c>
      <c r="E60" s="140">
        <v>110</v>
      </c>
      <c r="F60" s="140">
        <f t="shared" si="0"/>
        <v>1430</v>
      </c>
    </row>
    <row r="61" spans="1:6" x14ac:dyDescent="0.3">
      <c r="A61" s="128">
        <v>4054</v>
      </c>
      <c r="B61" s="106" t="s">
        <v>576</v>
      </c>
      <c r="C61" s="99">
        <v>13</v>
      </c>
      <c r="D61" s="107" t="s">
        <v>95</v>
      </c>
      <c r="E61" s="140">
        <v>450</v>
      </c>
      <c r="F61" s="140">
        <f t="shared" si="0"/>
        <v>5850</v>
      </c>
    </row>
    <row r="62" spans="1:6" x14ac:dyDescent="0.3">
      <c r="A62" s="128">
        <v>4055</v>
      </c>
      <c r="B62" s="106" t="s">
        <v>577</v>
      </c>
      <c r="C62" s="99">
        <v>29</v>
      </c>
      <c r="D62" s="107" t="s">
        <v>95</v>
      </c>
      <c r="E62" s="140">
        <v>15000</v>
      </c>
      <c r="F62" s="140">
        <f t="shared" si="0"/>
        <v>435000</v>
      </c>
    </row>
    <row r="63" spans="1:6" ht="24" x14ac:dyDescent="0.3">
      <c r="A63" s="128">
        <v>4056</v>
      </c>
      <c r="B63" s="106" t="s">
        <v>578</v>
      </c>
      <c r="C63" s="99">
        <v>8</v>
      </c>
      <c r="D63" s="107" t="s">
        <v>95</v>
      </c>
      <c r="E63" s="140">
        <v>2000</v>
      </c>
      <c r="F63" s="140">
        <f t="shared" si="0"/>
        <v>16000</v>
      </c>
    </row>
    <row r="64" spans="1:6" x14ac:dyDescent="0.3">
      <c r="A64" s="128">
        <v>4057</v>
      </c>
      <c r="B64" s="106" t="s">
        <v>579</v>
      </c>
      <c r="C64" s="99"/>
      <c r="D64" s="107" t="s">
        <v>95</v>
      </c>
      <c r="E64" s="140"/>
      <c r="F64" s="140">
        <f t="shared" si="0"/>
        <v>0</v>
      </c>
    </row>
    <row r="65" spans="1:6" x14ac:dyDescent="0.3">
      <c r="A65" s="128">
        <v>4058</v>
      </c>
      <c r="B65" s="106" t="s">
        <v>580</v>
      </c>
      <c r="C65" s="99"/>
      <c r="D65" s="107" t="s">
        <v>95</v>
      </c>
      <c r="E65" s="140"/>
      <c r="F65" s="140">
        <f t="shared" si="0"/>
        <v>0</v>
      </c>
    </row>
    <row r="66" spans="1:6" x14ac:dyDescent="0.3">
      <c r="A66" s="128">
        <v>4059</v>
      </c>
      <c r="B66" s="106" t="s">
        <v>581</v>
      </c>
      <c r="C66" s="99"/>
      <c r="D66" s="107" t="s">
        <v>95</v>
      </c>
      <c r="E66" s="140"/>
      <c r="F66" s="140">
        <f t="shared" si="0"/>
        <v>0</v>
      </c>
    </row>
    <row r="67" spans="1:6" ht="36" x14ac:dyDescent="0.3">
      <c r="A67" s="128">
        <v>4060</v>
      </c>
      <c r="B67" s="106" t="s">
        <v>582</v>
      </c>
      <c r="C67" s="99"/>
      <c r="D67" s="107" t="s">
        <v>95</v>
      </c>
      <c r="E67" s="140"/>
      <c r="F67" s="140">
        <f t="shared" si="0"/>
        <v>0</v>
      </c>
    </row>
    <row r="68" spans="1:6" ht="24" x14ac:dyDescent="0.3">
      <c r="A68" s="128">
        <v>4061</v>
      </c>
      <c r="B68" s="106" t="s">
        <v>583</v>
      </c>
      <c r="C68" s="99"/>
      <c r="D68" s="107" t="s">
        <v>95</v>
      </c>
      <c r="E68" s="140"/>
      <c r="F68" s="140">
        <f t="shared" si="0"/>
        <v>0</v>
      </c>
    </row>
    <row r="69" spans="1:6" x14ac:dyDescent="0.3">
      <c r="A69" s="128">
        <v>4062</v>
      </c>
      <c r="B69" s="106" t="s">
        <v>584</v>
      </c>
      <c r="C69" s="99">
        <v>6</v>
      </c>
      <c r="D69" s="107" t="s">
        <v>95</v>
      </c>
      <c r="E69" s="140">
        <v>100</v>
      </c>
      <c r="F69" s="140">
        <f t="shared" si="0"/>
        <v>600</v>
      </c>
    </row>
    <row r="70" spans="1:6" x14ac:dyDescent="0.3">
      <c r="A70" s="128">
        <v>4063</v>
      </c>
      <c r="B70" s="106" t="s">
        <v>585</v>
      </c>
      <c r="C70" s="99">
        <v>10</v>
      </c>
      <c r="D70" s="107" t="s">
        <v>95</v>
      </c>
      <c r="E70" s="140">
        <v>100</v>
      </c>
      <c r="F70" s="140">
        <f t="shared" si="0"/>
        <v>1000</v>
      </c>
    </row>
    <row r="71" spans="1:6" x14ac:dyDescent="0.3">
      <c r="A71" s="128">
        <v>4064</v>
      </c>
      <c r="B71" s="106" t="s">
        <v>586</v>
      </c>
      <c r="C71" s="99">
        <v>30</v>
      </c>
      <c r="D71" s="107" t="s">
        <v>95</v>
      </c>
      <c r="E71" s="140">
        <v>200</v>
      </c>
      <c r="F71" s="140">
        <f t="shared" si="0"/>
        <v>6000</v>
      </c>
    </row>
    <row r="72" spans="1:6" x14ac:dyDescent="0.3">
      <c r="A72" s="128">
        <v>4065</v>
      </c>
      <c r="B72" s="106" t="s">
        <v>587</v>
      </c>
      <c r="C72" s="99">
        <v>3</v>
      </c>
      <c r="D72" s="107" t="s">
        <v>95</v>
      </c>
      <c r="E72" s="140">
        <v>100</v>
      </c>
      <c r="F72" s="140">
        <f t="shared" ref="F72:F128" si="1">SUM(E72)*C72</f>
        <v>300</v>
      </c>
    </row>
    <row r="73" spans="1:6" x14ac:dyDescent="0.3">
      <c r="A73" s="128">
        <v>4066</v>
      </c>
      <c r="B73" s="106" t="s">
        <v>588</v>
      </c>
      <c r="C73" s="99">
        <v>110</v>
      </c>
      <c r="D73" s="107" t="s">
        <v>95</v>
      </c>
      <c r="E73" s="140">
        <v>30</v>
      </c>
      <c r="F73" s="140">
        <f t="shared" si="1"/>
        <v>3300</v>
      </c>
    </row>
    <row r="74" spans="1:6" x14ac:dyDescent="0.3">
      <c r="A74" s="128">
        <v>4067</v>
      </c>
      <c r="B74" s="106" t="s">
        <v>589</v>
      </c>
      <c r="C74" s="99"/>
      <c r="D74" s="107" t="s">
        <v>95</v>
      </c>
      <c r="E74" s="140"/>
      <c r="F74" s="140">
        <f t="shared" si="1"/>
        <v>0</v>
      </c>
    </row>
    <row r="75" spans="1:6" ht="24" x14ac:dyDescent="0.3">
      <c r="A75" s="128">
        <v>4068</v>
      </c>
      <c r="B75" s="106" t="s">
        <v>590</v>
      </c>
      <c r="C75" s="99">
        <v>5</v>
      </c>
      <c r="D75" s="107" t="s">
        <v>95</v>
      </c>
      <c r="E75" s="140">
        <v>40</v>
      </c>
      <c r="F75" s="140">
        <f t="shared" si="1"/>
        <v>200</v>
      </c>
    </row>
    <row r="76" spans="1:6" ht="24" x14ac:dyDescent="0.3">
      <c r="A76" s="128">
        <v>4069</v>
      </c>
      <c r="B76" s="106" t="s">
        <v>591</v>
      </c>
      <c r="C76" s="99">
        <v>50</v>
      </c>
      <c r="D76" s="107" t="s">
        <v>95</v>
      </c>
      <c r="E76" s="140">
        <v>45</v>
      </c>
      <c r="F76" s="140">
        <f t="shared" si="1"/>
        <v>2250</v>
      </c>
    </row>
    <row r="77" spans="1:6" ht="24" x14ac:dyDescent="0.3">
      <c r="A77" s="128">
        <v>4070</v>
      </c>
      <c r="B77" s="106" t="s">
        <v>592</v>
      </c>
      <c r="C77" s="99">
        <v>9</v>
      </c>
      <c r="D77" s="107" t="s">
        <v>95</v>
      </c>
      <c r="E77" s="140">
        <v>70</v>
      </c>
      <c r="F77" s="140">
        <f t="shared" si="1"/>
        <v>630</v>
      </c>
    </row>
    <row r="78" spans="1:6" ht="24" x14ac:dyDescent="0.3">
      <c r="A78" s="128">
        <v>4071</v>
      </c>
      <c r="B78" s="106" t="s">
        <v>593</v>
      </c>
      <c r="C78" s="99">
        <v>2</v>
      </c>
      <c r="D78" s="107" t="s">
        <v>95</v>
      </c>
      <c r="E78" s="140">
        <v>75</v>
      </c>
      <c r="F78" s="140">
        <f t="shared" si="1"/>
        <v>150</v>
      </c>
    </row>
    <row r="79" spans="1:6" ht="24" x14ac:dyDescent="0.3">
      <c r="A79" s="128">
        <v>4072</v>
      </c>
      <c r="B79" s="106" t="s">
        <v>594</v>
      </c>
      <c r="C79" s="99">
        <v>3</v>
      </c>
      <c r="D79" s="107" t="s">
        <v>95</v>
      </c>
      <c r="E79" s="140">
        <v>80</v>
      </c>
      <c r="F79" s="140">
        <f t="shared" si="1"/>
        <v>240</v>
      </c>
    </row>
    <row r="80" spans="1:6" ht="24" x14ac:dyDescent="0.3">
      <c r="A80" s="128">
        <v>4073</v>
      </c>
      <c r="B80" s="106" t="s">
        <v>595</v>
      </c>
      <c r="C80" s="98">
        <f>20-10</f>
        <v>10</v>
      </c>
      <c r="D80" s="107" t="s">
        <v>95</v>
      </c>
      <c r="E80" s="140">
        <v>85</v>
      </c>
      <c r="F80" s="140">
        <f t="shared" si="1"/>
        <v>850</v>
      </c>
    </row>
    <row r="81" spans="1:6" ht="24" x14ac:dyDescent="0.3">
      <c r="A81" s="128">
        <v>4075</v>
      </c>
      <c r="B81" s="106" t="s">
        <v>596</v>
      </c>
      <c r="C81" s="99">
        <v>3</v>
      </c>
      <c r="D81" s="107" t="s">
        <v>95</v>
      </c>
      <c r="E81" s="140">
        <v>80</v>
      </c>
      <c r="F81" s="140">
        <f t="shared" si="1"/>
        <v>240</v>
      </c>
    </row>
    <row r="82" spans="1:6" ht="24" x14ac:dyDescent="0.3">
      <c r="A82" s="128">
        <v>4076</v>
      </c>
      <c r="B82" s="106" t="s">
        <v>597</v>
      </c>
      <c r="C82" s="99">
        <v>54</v>
      </c>
      <c r="D82" s="107" t="s">
        <v>95</v>
      </c>
      <c r="E82" s="140">
        <v>90</v>
      </c>
      <c r="F82" s="140">
        <f t="shared" si="1"/>
        <v>4860</v>
      </c>
    </row>
    <row r="83" spans="1:6" ht="24" x14ac:dyDescent="0.3">
      <c r="A83" s="128">
        <v>4077</v>
      </c>
      <c r="B83" s="106" t="s">
        <v>598</v>
      </c>
      <c r="C83" s="99">
        <v>1</v>
      </c>
      <c r="D83" s="107" t="s">
        <v>95</v>
      </c>
      <c r="E83" s="140">
        <v>25</v>
      </c>
      <c r="F83" s="140">
        <f t="shared" si="1"/>
        <v>25</v>
      </c>
    </row>
    <row r="84" spans="1:6" ht="24" x14ac:dyDescent="0.3">
      <c r="A84" s="128">
        <v>4078</v>
      </c>
      <c r="B84" s="106" t="s">
        <v>599</v>
      </c>
      <c r="C84" s="99">
        <v>17</v>
      </c>
      <c r="D84" s="107" t="s">
        <v>95</v>
      </c>
      <c r="E84" s="140">
        <v>30</v>
      </c>
      <c r="F84" s="140">
        <f t="shared" si="1"/>
        <v>510</v>
      </c>
    </row>
    <row r="85" spans="1:6" ht="24" x14ac:dyDescent="0.3">
      <c r="A85" s="128">
        <v>4079</v>
      </c>
      <c r="B85" s="106" t="s">
        <v>600</v>
      </c>
      <c r="C85" s="99">
        <v>50</v>
      </c>
      <c r="D85" s="107" t="s">
        <v>95</v>
      </c>
      <c r="E85" s="140">
        <v>80</v>
      </c>
      <c r="F85" s="140">
        <f t="shared" si="1"/>
        <v>4000</v>
      </c>
    </row>
    <row r="86" spans="1:6" ht="24" x14ac:dyDescent="0.3">
      <c r="A86" s="128">
        <v>4080</v>
      </c>
      <c r="B86" s="106" t="s">
        <v>601</v>
      </c>
      <c r="C86" s="99">
        <v>34</v>
      </c>
      <c r="D86" s="107" t="s">
        <v>95</v>
      </c>
      <c r="E86" s="140">
        <v>50</v>
      </c>
      <c r="F86" s="140">
        <f t="shared" si="1"/>
        <v>1700</v>
      </c>
    </row>
    <row r="87" spans="1:6" ht="24" x14ac:dyDescent="0.3">
      <c r="A87" s="128">
        <v>4081</v>
      </c>
      <c r="B87" s="106" t="s">
        <v>602</v>
      </c>
      <c r="C87" s="99">
        <v>7</v>
      </c>
      <c r="D87" s="107" t="s">
        <v>95</v>
      </c>
      <c r="E87" s="140">
        <v>500</v>
      </c>
      <c r="F87" s="140">
        <f t="shared" si="1"/>
        <v>3500</v>
      </c>
    </row>
    <row r="88" spans="1:6" x14ac:dyDescent="0.3">
      <c r="A88" s="128">
        <v>4082</v>
      </c>
      <c r="B88" s="106" t="s">
        <v>603</v>
      </c>
      <c r="C88" s="99"/>
      <c r="D88" s="107" t="s">
        <v>95</v>
      </c>
      <c r="E88" s="140"/>
      <c r="F88" s="140">
        <f t="shared" si="1"/>
        <v>0</v>
      </c>
    </row>
    <row r="89" spans="1:6" x14ac:dyDescent="0.3">
      <c r="A89" s="128">
        <v>4083</v>
      </c>
      <c r="B89" s="106" t="s">
        <v>604</v>
      </c>
      <c r="C89" s="99"/>
      <c r="D89" s="107" t="s">
        <v>95</v>
      </c>
      <c r="E89" s="140"/>
      <c r="F89" s="140">
        <f t="shared" si="1"/>
        <v>0</v>
      </c>
    </row>
    <row r="90" spans="1:6" x14ac:dyDescent="0.3">
      <c r="A90" s="128">
        <v>4084</v>
      </c>
      <c r="B90" s="106" t="s">
        <v>605</v>
      </c>
      <c r="C90" s="99">
        <v>13</v>
      </c>
      <c r="D90" s="107" t="s">
        <v>95</v>
      </c>
      <c r="E90" s="140">
        <v>110</v>
      </c>
      <c r="F90" s="140">
        <f t="shared" si="1"/>
        <v>1430</v>
      </c>
    </row>
    <row r="91" spans="1:6" x14ac:dyDescent="0.3">
      <c r="A91" s="128">
        <v>4085</v>
      </c>
      <c r="B91" s="106" t="s">
        <v>606</v>
      </c>
      <c r="C91" s="99">
        <v>182</v>
      </c>
      <c r="D91" s="107" t="s">
        <v>95</v>
      </c>
      <c r="E91" s="140">
        <v>350</v>
      </c>
      <c r="F91" s="140">
        <f t="shared" si="1"/>
        <v>63700</v>
      </c>
    </row>
    <row r="92" spans="1:6" x14ac:dyDescent="0.3">
      <c r="A92" s="128">
        <v>4086</v>
      </c>
      <c r="B92" s="106" t="s">
        <v>607</v>
      </c>
      <c r="C92" s="99"/>
      <c r="D92" s="107" t="s">
        <v>95</v>
      </c>
      <c r="E92" s="140"/>
      <c r="F92" s="140">
        <f t="shared" si="1"/>
        <v>0</v>
      </c>
    </row>
    <row r="93" spans="1:6" x14ac:dyDescent="0.3">
      <c r="A93" s="128">
        <v>4087</v>
      </c>
      <c r="B93" s="106" t="s">
        <v>608</v>
      </c>
      <c r="C93" s="99"/>
      <c r="D93" s="107" t="s">
        <v>95</v>
      </c>
      <c r="E93" s="140"/>
      <c r="F93" s="140">
        <f t="shared" si="1"/>
        <v>0</v>
      </c>
    </row>
    <row r="94" spans="1:6" ht="24" x14ac:dyDescent="0.3">
      <c r="A94" s="128">
        <v>4088</v>
      </c>
      <c r="B94" s="106" t="s">
        <v>609</v>
      </c>
      <c r="C94" s="99">
        <v>10</v>
      </c>
      <c r="D94" s="107" t="s">
        <v>95</v>
      </c>
      <c r="E94" s="140">
        <v>60</v>
      </c>
      <c r="F94" s="140">
        <f t="shared" si="1"/>
        <v>600</v>
      </c>
    </row>
    <row r="95" spans="1:6" x14ac:dyDescent="0.3">
      <c r="A95" s="128">
        <v>4089</v>
      </c>
      <c r="B95" s="106" t="s">
        <v>610</v>
      </c>
      <c r="C95" s="99">
        <v>10</v>
      </c>
      <c r="D95" s="107" t="s">
        <v>95</v>
      </c>
      <c r="E95" s="140">
        <v>100</v>
      </c>
      <c r="F95" s="140">
        <f t="shared" si="1"/>
        <v>1000</v>
      </c>
    </row>
    <row r="96" spans="1:6" ht="24" x14ac:dyDescent="0.3">
      <c r="A96" s="128">
        <v>4090</v>
      </c>
      <c r="B96" s="106" t="s">
        <v>611</v>
      </c>
      <c r="C96" s="99">
        <v>2</v>
      </c>
      <c r="D96" s="107" t="s">
        <v>95</v>
      </c>
      <c r="E96" s="140">
        <v>100</v>
      </c>
      <c r="F96" s="140">
        <f t="shared" si="1"/>
        <v>200</v>
      </c>
    </row>
    <row r="97" spans="1:6" x14ac:dyDescent="0.3">
      <c r="A97" s="128">
        <v>4091</v>
      </c>
      <c r="B97" s="106" t="s">
        <v>612</v>
      </c>
      <c r="C97" s="99">
        <v>6</v>
      </c>
      <c r="D97" s="107" t="s">
        <v>95</v>
      </c>
      <c r="E97" s="140">
        <v>60</v>
      </c>
      <c r="F97" s="140">
        <f t="shared" si="1"/>
        <v>360</v>
      </c>
    </row>
    <row r="98" spans="1:6" x14ac:dyDescent="0.3">
      <c r="A98" s="128">
        <v>4092</v>
      </c>
      <c r="B98" s="106" t="s">
        <v>613</v>
      </c>
      <c r="C98" s="99">
        <v>121</v>
      </c>
      <c r="D98" s="107" t="s">
        <v>95</v>
      </c>
      <c r="E98" s="140">
        <v>70</v>
      </c>
      <c r="F98" s="140">
        <f t="shared" si="1"/>
        <v>8470</v>
      </c>
    </row>
    <row r="99" spans="1:6" ht="24" x14ac:dyDescent="0.3">
      <c r="A99" s="128">
        <v>4096</v>
      </c>
      <c r="B99" s="106" t="s">
        <v>614</v>
      </c>
      <c r="C99" s="99"/>
      <c r="D99" s="107" t="s">
        <v>95</v>
      </c>
      <c r="E99" s="140"/>
      <c r="F99" s="140">
        <f t="shared" si="1"/>
        <v>0</v>
      </c>
    </row>
    <row r="100" spans="1:6" x14ac:dyDescent="0.3">
      <c r="A100" s="128">
        <v>4097</v>
      </c>
      <c r="B100" s="106" t="s">
        <v>615</v>
      </c>
      <c r="C100" s="99">
        <v>350</v>
      </c>
      <c r="D100" s="107" t="s">
        <v>95</v>
      </c>
      <c r="E100" s="140">
        <v>30</v>
      </c>
      <c r="F100" s="140">
        <f t="shared" si="1"/>
        <v>10500</v>
      </c>
    </row>
    <row r="101" spans="1:6" x14ac:dyDescent="0.3">
      <c r="A101" s="128">
        <v>4098</v>
      </c>
      <c r="B101" s="106" t="s">
        <v>616</v>
      </c>
      <c r="C101" s="99">
        <v>37</v>
      </c>
      <c r="D101" s="107" t="s">
        <v>95</v>
      </c>
      <c r="E101" s="140">
        <v>30</v>
      </c>
      <c r="F101" s="140">
        <f t="shared" si="1"/>
        <v>1110</v>
      </c>
    </row>
    <row r="102" spans="1:6" x14ac:dyDescent="0.3">
      <c r="A102" s="128">
        <v>4099</v>
      </c>
      <c r="B102" s="106" t="s">
        <v>617</v>
      </c>
      <c r="C102" s="99">
        <v>10</v>
      </c>
      <c r="D102" s="107" t="s">
        <v>95</v>
      </c>
      <c r="E102" s="140">
        <v>25</v>
      </c>
      <c r="F102" s="140">
        <f t="shared" si="1"/>
        <v>250</v>
      </c>
    </row>
    <row r="103" spans="1:6" x14ac:dyDescent="0.3">
      <c r="A103" s="128">
        <v>4100</v>
      </c>
      <c r="B103" s="106" t="s">
        <v>618</v>
      </c>
      <c r="C103" s="99">
        <v>9</v>
      </c>
      <c r="D103" s="107" t="s">
        <v>95</v>
      </c>
      <c r="E103" s="140">
        <v>25</v>
      </c>
      <c r="F103" s="140">
        <f t="shared" si="1"/>
        <v>225</v>
      </c>
    </row>
    <row r="104" spans="1:6" x14ac:dyDescent="0.3">
      <c r="A104" s="128">
        <v>4101</v>
      </c>
      <c r="B104" s="106" t="s">
        <v>619</v>
      </c>
      <c r="C104" s="99">
        <v>14</v>
      </c>
      <c r="D104" s="107" t="s">
        <v>95</v>
      </c>
      <c r="E104" s="140">
        <v>30</v>
      </c>
      <c r="F104" s="140">
        <f t="shared" si="1"/>
        <v>420</v>
      </c>
    </row>
    <row r="105" spans="1:6" x14ac:dyDescent="0.3">
      <c r="A105" s="128">
        <v>4102</v>
      </c>
      <c r="B105" s="106" t="s">
        <v>620</v>
      </c>
      <c r="C105" s="99">
        <v>59</v>
      </c>
      <c r="D105" s="107" t="s">
        <v>95</v>
      </c>
      <c r="E105" s="140">
        <v>30</v>
      </c>
      <c r="F105" s="140">
        <f t="shared" si="1"/>
        <v>1770</v>
      </c>
    </row>
    <row r="106" spans="1:6" x14ac:dyDescent="0.3">
      <c r="A106" s="128">
        <v>4103</v>
      </c>
      <c r="B106" s="106" t="s">
        <v>621</v>
      </c>
      <c r="C106" s="99"/>
      <c r="D106" s="107" t="s">
        <v>95</v>
      </c>
      <c r="E106" s="140"/>
      <c r="F106" s="140">
        <f t="shared" si="1"/>
        <v>0</v>
      </c>
    </row>
    <row r="107" spans="1:6" x14ac:dyDescent="0.3">
      <c r="A107" s="128">
        <v>4104</v>
      </c>
      <c r="B107" s="106" t="s">
        <v>622</v>
      </c>
      <c r="C107" s="99">
        <v>90</v>
      </c>
      <c r="D107" s="107" t="s">
        <v>95</v>
      </c>
      <c r="E107" s="140">
        <v>35</v>
      </c>
      <c r="F107" s="140">
        <f t="shared" si="1"/>
        <v>3150</v>
      </c>
    </row>
    <row r="108" spans="1:6" x14ac:dyDescent="0.3">
      <c r="A108" s="128">
        <v>4105</v>
      </c>
      <c r="B108" s="106" t="s">
        <v>623</v>
      </c>
      <c r="C108" s="99">
        <v>31</v>
      </c>
      <c r="D108" s="107" t="s">
        <v>95</v>
      </c>
      <c r="E108" s="140">
        <v>35</v>
      </c>
      <c r="F108" s="140">
        <f t="shared" si="1"/>
        <v>1085</v>
      </c>
    </row>
    <row r="109" spans="1:6" x14ac:dyDescent="0.3">
      <c r="A109" s="128">
        <v>4106</v>
      </c>
      <c r="B109" s="106" t="s">
        <v>624</v>
      </c>
      <c r="C109" s="99">
        <v>19</v>
      </c>
      <c r="D109" s="107" t="s">
        <v>95</v>
      </c>
      <c r="E109" s="140">
        <v>40</v>
      </c>
      <c r="F109" s="140">
        <f t="shared" si="1"/>
        <v>760</v>
      </c>
    </row>
    <row r="110" spans="1:6" x14ac:dyDescent="0.3">
      <c r="A110" s="128">
        <v>4107</v>
      </c>
      <c r="B110" s="106" t="s">
        <v>625</v>
      </c>
      <c r="C110" s="99">
        <v>10</v>
      </c>
      <c r="D110" s="107" t="s">
        <v>95</v>
      </c>
      <c r="E110" s="140">
        <v>40</v>
      </c>
      <c r="F110" s="140">
        <f t="shared" si="1"/>
        <v>400</v>
      </c>
    </row>
    <row r="111" spans="1:6" x14ac:dyDescent="0.3">
      <c r="A111" s="128">
        <v>4108</v>
      </c>
      <c r="B111" s="106" t="s">
        <v>626</v>
      </c>
      <c r="C111" s="99">
        <v>17</v>
      </c>
      <c r="D111" s="107" t="s">
        <v>95</v>
      </c>
      <c r="E111" s="140">
        <v>50</v>
      </c>
      <c r="F111" s="140">
        <f t="shared" si="1"/>
        <v>850</v>
      </c>
    </row>
    <row r="112" spans="1:6" x14ac:dyDescent="0.3">
      <c r="A112" s="128">
        <v>4109</v>
      </c>
      <c r="B112" s="106" t="s">
        <v>627</v>
      </c>
      <c r="C112" s="99">
        <v>20</v>
      </c>
      <c r="D112" s="107" t="s">
        <v>95</v>
      </c>
      <c r="E112" s="140">
        <v>35</v>
      </c>
      <c r="F112" s="140">
        <f t="shared" si="1"/>
        <v>700</v>
      </c>
    </row>
    <row r="113" spans="1:6" x14ac:dyDescent="0.3">
      <c r="A113" s="128">
        <v>4110</v>
      </c>
      <c r="B113" s="106" t="s">
        <v>628</v>
      </c>
      <c r="C113" s="99">
        <v>11</v>
      </c>
      <c r="D113" s="107" t="s">
        <v>95</v>
      </c>
      <c r="E113" s="140">
        <v>35</v>
      </c>
      <c r="F113" s="140">
        <f t="shared" si="1"/>
        <v>385</v>
      </c>
    </row>
    <row r="114" spans="1:6" x14ac:dyDescent="0.3">
      <c r="A114" s="128">
        <v>4111</v>
      </c>
      <c r="B114" s="106" t="s">
        <v>629</v>
      </c>
      <c r="C114" s="99">
        <v>23</v>
      </c>
      <c r="D114" s="107" t="s">
        <v>95</v>
      </c>
      <c r="E114" s="140">
        <v>35</v>
      </c>
      <c r="F114" s="140">
        <f t="shared" si="1"/>
        <v>805</v>
      </c>
    </row>
    <row r="115" spans="1:6" x14ac:dyDescent="0.3">
      <c r="A115" s="128">
        <v>4112</v>
      </c>
      <c r="B115" s="106" t="s">
        <v>630</v>
      </c>
      <c r="C115" s="99">
        <v>14</v>
      </c>
      <c r="D115" s="107" t="s">
        <v>95</v>
      </c>
      <c r="E115" s="140">
        <v>40</v>
      </c>
      <c r="F115" s="140">
        <f t="shared" si="1"/>
        <v>560</v>
      </c>
    </row>
    <row r="116" spans="1:6" x14ac:dyDescent="0.3">
      <c r="A116" s="128">
        <v>4113</v>
      </c>
      <c r="B116" s="106" t="s">
        <v>631</v>
      </c>
      <c r="C116" s="99"/>
      <c r="D116" s="107" t="s">
        <v>95</v>
      </c>
      <c r="E116" s="140"/>
      <c r="F116" s="140">
        <f t="shared" si="1"/>
        <v>0</v>
      </c>
    </row>
    <row r="117" spans="1:6" x14ac:dyDescent="0.3">
      <c r="A117" s="128">
        <v>4114</v>
      </c>
      <c r="B117" s="106" t="s">
        <v>632</v>
      </c>
      <c r="C117" s="99">
        <v>57</v>
      </c>
      <c r="D117" s="107" t="s">
        <v>95</v>
      </c>
      <c r="E117" s="140">
        <v>50</v>
      </c>
      <c r="F117" s="140">
        <f t="shared" si="1"/>
        <v>2850</v>
      </c>
    </row>
    <row r="118" spans="1:6" x14ac:dyDescent="0.3">
      <c r="A118" s="128">
        <v>4115</v>
      </c>
      <c r="B118" s="106" t="s">
        <v>633</v>
      </c>
      <c r="C118" s="99"/>
      <c r="D118" s="107" t="s">
        <v>95</v>
      </c>
      <c r="E118" s="140"/>
      <c r="F118" s="140">
        <f t="shared" si="1"/>
        <v>0</v>
      </c>
    </row>
    <row r="119" spans="1:6" ht="24" x14ac:dyDescent="0.3">
      <c r="A119" s="128">
        <v>4116</v>
      </c>
      <c r="B119" s="106" t="s">
        <v>634</v>
      </c>
      <c r="C119" s="99">
        <v>6</v>
      </c>
      <c r="D119" s="107" t="s">
        <v>95</v>
      </c>
      <c r="E119" s="140">
        <v>80</v>
      </c>
      <c r="F119" s="140">
        <f t="shared" si="1"/>
        <v>480</v>
      </c>
    </row>
    <row r="120" spans="1:6" ht="24" x14ac:dyDescent="0.3">
      <c r="A120" s="128">
        <v>4117</v>
      </c>
      <c r="B120" s="106" t="s">
        <v>635</v>
      </c>
      <c r="C120" s="99">
        <v>9</v>
      </c>
      <c r="D120" s="107" t="s">
        <v>95</v>
      </c>
      <c r="E120" s="140">
        <v>80</v>
      </c>
      <c r="F120" s="140">
        <f t="shared" si="1"/>
        <v>720</v>
      </c>
    </row>
    <row r="121" spans="1:6" ht="24" x14ac:dyDescent="0.3">
      <c r="A121" s="128">
        <v>4118</v>
      </c>
      <c r="B121" s="106" t="s">
        <v>636</v>
      </c>
      <c r="C121" s="99"/>
      <c r="D121" s="107" t="s">
        <v>95</v>
      </c>
      <c r="E121" s="140"/>
      <c r="F121" s="140">
        <f t="shared" si="1"/>
        <v>0</v>
      </c>
    </row>
    <row r="122" spans="1:6" x14ac:dyDescent="0.3">
      <c r="A122" s="128">
        <v>4119</v>
      </c>
      <c r="B122" s="106" t="s">
        <v>637</v>
      </c>
      <c r="C122" s="99">
        <v>30</v>
      </c>
      <c r="D122" s="107" t="s">
        <v>95</v>
      </c>
      <c r="E122" s="140">
        <v>50</v>
      </c>
      <c r="F122" s="140">
        <f t="shared" si="1"/>
        <v>1500</v>
      </c>
    </row>
    <row r="123" spans="1:6" ht="24" x14ac:dyDescent="0.3">
      <c r="A123" s="128">
        <v>4120</v>
      </c>
      <c r="B123" s="106" t="s">
        <v>638</v>
      </c>
      <c r="C123" s="99"/>
      <c r="D123" s="107" t="s">
        <v>95</v>
      </c>
      <c r="E123" s="140"/>
      <c r="F123" s="140">
        <f t="shared" si="1"/>
        <v>0</v>
      </c>
    </row>
    <row r="124" spans="1:6" x14ac:dyDescent="0.3">
      <c r="A124" s="128">
        <v>4124</v>
      </c>
      <c r="B124" s="106" t="s">
        <v>639</v>
      </c>
      <c r="C124" s="99">
        <v>374</v>
      </c>
      <c r="D124" s="107" t="s">
        <v>95</v>
      </c>
      <c r="E124" s="140">
        <v>50</v>
      </c>
      <c r="F124" s="140">
        <f t="shared" si="1"/>
        <v>18700</v>
      </c>
    </row>
    <row r="125" spans="1:6" x14ac:dyDescent="0.3">
      <c r="A125" s="128">
        <v>4125</v>
      </c>
      <c r="B125" s="106" t="s">
        <v>640</v>
      </c>
      <c r="C125" s="99">
        <v>1</v>
      </c>
      <c r="D125" s="107" t="s">
        <v>95</v>
      </c>
      <c r="E125" s="140">
        <v>100</v>
      </c>
      <c r="F125" s="140">
        <f t="shared" si="1"/>
        <v>100</v>
      </c>
    </row>
    <row r="126" spans="1:6" x14ac:dyDescent="0.3">
      <c r="A126" s="128">
        <v>4126</v>
      </c>
      <c r="B126" s="106" t="s">
        <v>641</v>
      </c>
      <c r="C126" s="99"/>
      <c r="D126" s="107" t="s">
        <v>95</v>
      </c>
      <c r="E126" s="140"/>
      <c r="F126" s="140">
        <f t="shared" si="1"/>
        <v>0</v>
      </c>
    </row>
    <row r="127" spans="1:6" x14ac:dyDescent="0.3">
      <c r="A127" s="128">
        <v>4127</v>
      </c>
      <c r="B127" s="106" t="s">
        <v>642</v>
      </c>
      <c r="C127" s="99"/>
      <c r="D127" s="107" t="s">
        <v>95</v>
      </c>
      <c r="E127" s="140"/>
      <c r="F127" s="140">
        <f t="shared" si="1"/>
        <v>0</v>
      </c>
    </row>
    <row r="128" spans="1:6" x14ac:dyDescent="0.3">
      <c r="A128" s="128">
        <v>4128</v>
      </c>
      <c r="B128" s="106" t="s">
        <v>643</v>
      </c>
      <c r="C128" s="99"/>
      <c r="D128" s="107" t="s">
        <v>95</v>
      </c>
      <c r="E128" s="140"/>
      <c r="F128" s="140">
        <f t="shared" si="1"/>
        <v>0</v>
      </c>
    </row>
    <row r="129" spans="1:6" x14ac:dyDescent="0.3">
      <c r="A129" s="128">
        <v>4130</v>
      </c>
      <c r="B129" s="106" t="s">
        <v>644</v>
      </c>
      <c r="C129" s="99">
        <v>19</v>
      </c>
      <c r="D129" s="107" t="s">
        <v>95</v>
      </c>
      <c r="E129" s="140">
        <v>120</v>
      </c>
      <c r="F129" s="140">
        <f t="shared" ref="F129:F188" si="2">SUM(E129)*C129</f>
        <v>2280</v>
      </c>
    </row>
    <row r="130" spans="1:6" x14ac:dyDescent="0.3">
      <c r="A130" s="128">
        <v>4131</v>
      </c>
      <c r="B130" s="106" t="s">
        <v>645</v>
      </c>
      <c r="C130" s="99">
        <v>2</v>
      </c>
      <c r="D130" s="107" t="s">
        <v>95</v>
      </c>
      <c r="E130" s="140">
        <v>150</v>
      </c>
      <c r="F130" s="140">
        <f t="shared" si="2"/>
        <v>300</v>
      </c>
    </row>
    <row r="131" spans="1:6" x14ac:dyDescent="0.3">
      <c r="A131" s="128">
        <v>4132</v>
      </c>
      <c r="B131" s="106" t="s">
        <v>646</v>
      </c>
      <c r="C131" s="99">
        <v>200</v>
      </c>
      <c r="D131" s="107" t="s">
        <v>95</v>
      </c>
      <c r="E131" s="140">
        <v>250</v>
      </c>
      <c r="F131" s="140">
        <f t="shared" si="2"/>
        <v>50000</v>
      </c>
    </row>
    <row r="132" spans="1:6" ht="24" x14ac:dyDescent="0.3">
      <c r="A132" s="128">
        <v>4133</v>
      </c>
      <c r="B132" s="106" t="s">
        <v>647</v>
      </c>
      <c r="C132" s="99">
        <v>8</v>
      </c>
      <c r="D132" s="107" t="s">
        <v>95</v>
      </c>
      <c r="E132" s="140">
        <v>100</v>
      </c>
      <c r="F132" s="140">
        <f t="shared" si="2"/>
        <v>800</v>
      </c>
    </row>
    <row r="133" spans="1:6" x14ac:dyDescent="0.3">
      <c r="A133" s="128">
        <v>4135</v>
      </c>
      <c r="B133" s="106" t="s">
        <v>648</v>
      </c>
      <c r="C133" s="99">
        <v>8</v>
      </c>
      <c r="D133" s="107" t="s">
        <v>95</v>
      </c>
      <c r="E133" s="140">
        <v>35</v>
      </c>
      <c r="F133" s="140">
        <f t="shared" si="2"/>
        <v>280</v>
      </c>
    </row>
    <row r="134" spans="1:6" x14ac:dyDescent="0.3">
      <c r="A134" s="128">
        <v>4136</v>
      </c>
      <c r="B134" s="106" t="s">
        <v>649</v>
      </c>
      <c r="C134" s="99">
        <v>6</v>
      </c>
      <c r="D134" s="107" t="s">
        <v>95</v>
      </c>
      <c r="E134" s="140">
        <v>50</v>
      </c>
      <c r="F134" s="140">
        <f t="shared" si="2"/>
        <v>300</v>
      </c>
    </row>
    <row r="135" spans="1:6" x14ac:dyDescent="0.3">
      <c r="A135" s="128">
        <v>4138</v>
      </c>
      <c r="B135" s="106" t="s">
        <v>650</v>
      </c>
      <c r="C135" s="99">
        <v>10</v>
      </c>
      <c r="D135" s="107" t="s">
        <v>95</v>
      </c>
      <c r="E135" s="140">
        <v>50</v>
      </c>
      <c r="F135" s="140">
        <f t="shared" si="2"/>
        <v>500</v>
      </c>
    </row>
    <row r="136" spans="1:6" x14ac:dyDescent="0.3">
      <c r="A136" s="128">
        <v>4139</v>
      </c>
      <c r="B136" s="106" t="s">
        <v>651</v>
      </c>
      <c r="C136" s="99"/>
      <c r="D136" s="107" t="s">
        <v>95</v>
      </c>
      <c r="E136" s="140"/>
      <c r="F136" s="140">
        <f t="shared" si="2"/>
        <v>0</v>
      </c>
    </row>
    <row r="137" spans="1:6" x14ac:dyDescent="0.3">
      <c r="A137" s="128">
        <v>4140</v>
      </c>
      <c r="B137" s="106" t="s">
        <v>652</v>
      </c>
      <c r="C137" s="99">
        <v>30</v>
      </c>
      <c r="D137" s="107" t="s">
        <v>95</v>
      </c>
      <c r="E137" s="140">
        <v>110</v>
      </c>
      <c r="F137" s="140">
        <f t="shared" si="2"/>
        <v>3300</v>
      </c>
    </row>
    <row r="138" spans="1:6" x14ac:dyDescent="0.3">
      <c r="A138" s="128">
        <v>4141</v>
      </c>
      <c r="B138" s="106" t="s">
        <v>653</v>
      </c>
      <c r="C138" s="99"/>
      <c r="D138" s="107" t="s">
        <v>95</v>
      </c>
      <c r="E138" s="140"/>
      <c r="F138" s="140">
        <f t="shared" si="2"/>
        <v>0</v>
      </c>
    </row>
    <row r="139" spans="1:6" x14ac:dyDescent="0.3">
      <c r="A139" s="128">
        <v>4142</v>
      </c>
      <c r="B139" s="106" t="s">
        <v>654</v>
      </c>
      <c r="C139" s="99"/>
      <c r="D139" s="107" t="s">
        <v>95</v>
      </c>
      <c r="E139" s="140"/>
      <c r="F139" s="140">
        <f t="shared" si="2"/>
        <v>0</v>
      </c>
    </row>
    <row r="140" spans="1:6" x14ac:dyDescent="0.3">
      <c r="A140" s="128">
        <v>4143</v>
      </c>
      <c r="B140" s="106" t="s">
        <v>655</v>
      </c>
      <c r="C140" s="99"/>
      <c r="D140" s="107" t="s">
        <v>95</v>
      </c>
      <c r="E140" s="140"/>
      <c r="F140" s="140">
        <f t="shared" si="2"/>
        <v>0</v>
      </c>
    </row>
    <row r="141" spans="1:6" x14ac:dyDescent="0.3">
      <c r="A141" s="128">
        <v>4144</v>
      </c>
      <c r="B141" s="106" t="s">
        <v>656</v>
      </c>
      <c r="C141" s="99">
        <v>100</v>
      </c>
      <c r="D141" s="107" t="s">
        <v>95</v>
      </c>
      <c r="E141" s="140">
        <v>80</v>
      </c>
      <c r="F141" s="140">
        <f t="shared" si="2"/>
        <v>8000</v>
      </c>
    </row>
    <row r="142" spans="1:6" x14ac:dyDescent="0.3">
      <c r="A142" s="128">
        <v>4145</v>
      </c>
      <c r="B142" s="106" t="s">
        <v>657</v>
      </c>
      <c r="C142" s="99">
        <v>100</v>
      </c>
      <c r="D142" s="107" t="s">
        <v>95</v>
      </c>
      <c r="E142" s="140">
        <v>80</v>
      </c>
      <c r="F142" s="140">
        <f t="shared" si="2"/>
        <v>8000</v>
      </c>
    </row>
    <row r="143" spans="1:6" x14ac:dyDescent="0.3">
      <c r="A143" s="128">
        <v>4146</v>
      </c>
      <c r="B143" s="106" t="s">
        <v>658</v>
      </c>
      <c r="C143" s="99">
        <v>100</v>
      </c>
      <c r="D143" s="107" t="s">
        <v>95</v>
      </c>
      <c r="E143" s="140">
        <v>80</v>
      </c>
      <c r="F143" s="140">
        <f t="shared" si="2"/>
        <v>8000</v>
      </c>
    </row>
    <row r="144" spans="1:6" x14ac:dyDescent="0.3">
      <c r="A144" s="128">
        <v>4147</v>
      </c>
      <c r="B144" s="106" t="s">
        <v>659</v>
      </c>
      <c r="C144" s="99">
        <v>100</v>
      </c>
      <c r="D144" s="107" t="s">
        <v>95</v>
      </c>
      <c r="E144" s="140">
        <v>80</v>
      </c>
      <c r="F144" s="140">
        <f t="shared" si="2"/>
        <v>8000</v>
      </c>
    </row>
    <row r="145" spans="1:6" ht="24" x14ac:dyDescent="0.3">
      <c r="A145" s="128">
        <v>4148</v>
      </c>
      <c r="B145" s="106" t="s">
        <v>660</v>
      </c>
      <c r="C145" s="99">
        <v>14</v>
      </c>
      <c r="D145" s="107" t="s">
        <v>95</v>
      </c>
      <c r="E145" s="140">
        <v>40</v>
      </c>
      <c r="F145" s="140">
        <f t="shared" si="2"/>
        <v>560</v>
      </c>
    </row>
    <row r="146" spans="1:6" x14ac:dyDescent="0.3">
      <c r="A146" s="128">
        <v>4149</v>
      </c>
      <c r="B146" s="106" t="s">
        <v>661</v>
      </c>
      <c r="C146" s="99"/>
      <c r="D146" s="107" t="s">
        <v>95</v>
      </c>
      <c r="E146" s="140"/>
      <c r="F146" s="140">
        <f t="shared" si="2"/>
        <v>0</v>
      </c>
    </row>
    <row r="147" spans="1:6" x14ac:dyDescent="0.3">
      <c r="A147" s="128">
        <v>4151</v>
      </c>
      <c r="B147" s="106" t="s">
        <v>662</v>
      </c>
      <c r="C147" s="99">
        <v>26</v>
      </c>
      <c r="D147" s="107" t="s">
        <v>95</v>
      </c>
      <c r="E147" s="140">
        <v>20</v>
      </c>
      <c r="F147" s="140">
        <f t="shared" si="2"/>
        <v>520</v>
      </c>
    </row>
    <row r="148" spans="1:6" x14ac:dyDescent="0.3">
      <c r="A148" s="128">
        <v>4152</v>
      </c>
      <c r="B148" s="106" t="s">
        <v>663</v>
      </c>
      <c r="C148" s="99"/>
      <c r="D148" s="107" t="s">
        <v>95</v>
      </c>
      <c r="E148" s="140"/>
      <c r="F148" s="140">
        <f t="shared" si="2"/>
        <v>0</v>
      </c>
    </row>
    <row r="149" spans="1:6" x14ac:dyDescent="0.3">
      <c r="A149" s="128">
        <v>4153</v>
      </c>
      <c r="B149" s="106" t="s">
        <v>664</v>
      </c>
      <c r="C149" s="99"/>
      <c r="D149" s="107" t="s">
        <v>95</v>
      </c>
      <c r="E149" s="140"/>
      <c r="F149" s="140">
        <f t="shared" si="2"/>
        <v>0</v>
      </c>
    </row>
    <row r="150" spans="1:6" x14ac:dyDescent="0.3">
      <c r="A150" s="128">
        <v>4154</v>
      </c>
      <c r="B150" s="106" t="s">
        <v>665</v>
      </c>
      <c r="C150" s="99"/>
      <c r="D150" s="107" t="s">
        <v>95</v>
      </c>
      <c r="E150" s="140"/>
      <c r="F150" s="140">
        <f t="shared" si="2"/>
        <v>0</v>
      </c>
    </row>
    <row r="151" spans="1:6" x14ac:dyDescent="0.3">
      <c r="A151" s="128">
        <v>4155</v>
      </c>
      <c r="B151" s="106" t="s">
        <v>666</v>
      </c>
      <c r="C151" s="99"/>
      <c r="D151" s="107" t="s">
        <v>95</v>
      </c>
      <c r="E151" s="140"/>
      <c r="F151" s="140">
        <f t="shared" si="2"/>
        <v>0</v>
      </c>
    </row>
    <row r="152" spans="1:6" x14ac:dyDescent="0.3">
      <c r="A152" s="128">
        <v>4156</v>
      </c>
      <c r="B152" s="106" t="s">
        <v>667</v>
      </c>
      <c r="C152" s="99">
        <v>80</v>
      </c>
      <c r="D152" s="107" t="s">
        <v>95</v>
      </c>
      <c r="E152" s="140">
        <v>50</v>
      </c>
      <c r="F152" s="140">
        <f t="shared" si="2"/>
        <v>4000</v>
      </c>
    </row>
    <row r="153" spans="1:6" x14ac:dyDescent="0.3">
      <c r="A153" s="128">
        <v>4157</v>
      </c>
      <c r="B153" s="106" t="s">
        <v>668</v>
      </c>
      <c r="C153" s="99">
        <v>3</v>
      </c>
      <c r="D153" s="107" t="s">
        <v>95</v>
      </c>
      <c r="E153" s="140">
        <v>450</v>
      </c>
      <c r="F153" s="140">
        <f t="shared" si="2"/>
        <v>1350</v>
      </c>
    </row>
    <row r="154" spans="1:6" x14ac:dyDescent="0.3">
      <c r="A154" s="128">
        <v>4158</v>
      </c>
      <c r="B154" s="106" t="s">
        <v>669</v>
      </c>
      <c r="C154" s="99">
        <v>5</v>
      </c>
      <c r="D154" s="107" t="s">
        <v>95</v>
      </c>
      <c r="E154" s="140">
        <v>50</v>
      </c>
      <c r="F154" s="140">
        <f t="shared" si="2"/>
        <v>250</v>
      </c>
    </row>
    <row r="155" spans="1:6" x14ac:dyDescent="0.3">
      <c r="A155" s="128">
        <v>4159</v>
      </c>
      <c r="B155" s="106" t="s">
        <v>670</v>
      </c>
      <c r="C155" s="99">
        <v>6</v>
      </c>
      <c r="D155" s="107" t="s">
        <v>95</v>
      </c>
      <c r="E155" s="140">
        <v>50</v>
      </c>
      <c r="F155" s="140">
        <f t="shared" si="2"/>
        <v>300</v>
      </c>
    </row>
    <row r="156" spans="1:6" x14ac:dyDescent="0.3">
      <c r="A156" s="128">
        <v>4160</v>
      </c>
      <c r="B156" s="106" t="s">
        <v>671</v>
      </c>
      <c r="C156" s="99">
        <v>2</v>
      </c>
      <c r="D156" s="107" t="s">
        <v>95</v>
      </c>
      <c r="E156" s="140">
        <v>60</v>
      </c>
      <c r="F156" s="140">
        <f t="shared" si="2"/>
        <v>120</v>
      </c>
    </row>
    <row r="157" spans="1:6" x14ac:dyDescent="0.3">
      <c r="A157" s="128">
        <v>4161</v>
      </c>
      <c r="B157" s="106" t="s">
        <v>672</v>
      </c>
      <c r="C157" s="99">
        <v>14</v>
      </c>
      <c r="D157" s="107" t="s">
        <v>95</v>
      </c>
      <c r="E157" s="140">
        <v>80</v>
      </c>
      <c r="F157" s="140">
        <f t="shared" si="2"/>
        <v>1120</v>
      </c>
    </row>
    <row r="158" spans="1:6" x14ac:dyDescent="0.3">
      <c r="A158" s="128">
        <v>4162</v>
      </c>
      <c r="B158" s="106" t="s">
        <v>673</v>
      </c>
      <c r="C158" s="99">
        <v>9</v>
      </c>
      <c r="D158" s="107" t="s">
        <v>95</v>
      </c>
      <c r="E158" s="140">
        <v>80</v>
      </c>
      <c r="F158" s="140">
        <f t="shared" si="2"/>
        <v>720</v>
      </c>
    </row>
    <row r="159" spans="1:6" x14ac:dyDescent="0.3">
      <c r="A159" s="128">
        <v>4163</v>
      </c>
      <c r="B159" s="106" t="s">
        <v>674</v>
      </c>
      <c r="C159" s="99">
        <v>6</v>
      </c>
      <c r="D159" s="107" t="s">
        <v>95</v>
      </c>
      <c r="E159" s="140">
        <v>80</v>
      </c>
      <c r="F159" s="140">
        <f t="shared" si="2"/>
        <v>480</v>
      </c>
    </row>
    <row r="160" spans="1:6" ht="24" x14ac:dyDescent="0.3">
      <c r="A160" s="128">
        <v>4164</v>
      </c>
      <c r="B160" s="106" t="s">
        <v>675</v>
      </c>
      <c r="C160" s="99"/>
      <c r="D160" s="107" t="s">
        <v>95</v>
      </c>
      <c r="E160" s="140"/>
      <c r="F160" s="140">
        <f t="shared" si="2"/>
        <v>0</v>
      </c>
    </row>
    <row r="161" spans="1:6" x14ac:dyDescent="0.3">
      <c r="A161" s="128">
        <v>4165</v>
      </c>
      <c r="B161" s="106" t="s">
        <v>676</v>
      </c>
      <c r="C161" s="99"/>
      <c r="D161" s="107" t="s">
        <v>95</v>
      </c>
      <c r="E161" s="140"/>
      <c r="F161" s="140">
        <f t="shared" si="2"/>
        <v>0</v>
      </c>
    </row>
    <row r="162" spans="1:6" x14ac:dyDescent="0.3">
      <c r="A162" s="128">
        <v>4166</v>
      </c>
      <c r="B162" s="106" t="s">
        <v>677</v>
      </c>
      <c r="C162" s="99"/>
      <c r="D162" s="107" t="s">
        <v>95</v>
      </c>
      <c r="E162" s="140"/>
      <c r="F162" s="140">
        <f t="shared" si="2"/>
        <v>0</v>
      </c>
    </row>
    <row r="163" spans="1:6" x14ac:dyDescent="0.3">
      <c r="A163" s="128">
        <v>4167</v>
      </c>
      <c r="B163" s="106" t="s">
        <v>678</v>
      </c>
      <c r="C163" s="99"/>
      <c r="D163" s="107" t="s">
        <v>95</v>
      </c>
      <c r="E163" s="140"/>
      <c r="F163" s="140">
        <f t="shared" si="2"/>
        <v>0</v>
      </c>
    </row>
    <row r="164" spans="1:6" x14ac:dyDescent="0.3">
      <c r="A164" s="128">
        <v>4168</v>
      </c>
      <c r="B164" s="106" t="s">
        <v>679</v>
      </c>
      <c r="C164" s="99">
        <v>33</v>
      </c>
      <c r="D164" s="107" t="s">
        <v>95</v>
      </c>
      <c r="E164" s="140">
        <v>120</v>
      </c>
      <c r="F164" s="140">
        <f t="shared" si="2"/>
        <v>3960</v>
      </c>
    </row>
    <row r="165" spans="1:6" x14ac:dyDescent="0.3">
      <c r="A165" s="128">
        <v>4169</v>
      </c>
      <c r="B165" s="106" t="s">
        <v>680</v>
      </c>
      <c r="C165" s="99">
        <v>19</v>
      </c>
      <c r="D165" s="107" t="s">
        <v>95</v>
      </c>
      <c r="E165" s="140">
        <v>120</v>
      </c>
      <c r="F165" s="140">
        <f t="shared" si="2"/>
        <v>2280</v>
      </c>
    </row>
    <row r="166" spans="1:6" x14ac:dyDescent="0.3">
      <c r="A166" s="128">
        <v>4170</v>
      </c>
      <c r="B166" s="106" t="s">
        <v>681</v>
      </c>
      <c r="C166" s="99">
        <v>80</v>
      </c>
      <c r="D166" s="107" t="s">
        <v>95</v>
      </c>
      <c r="E166" s="140">
        <v>120</v>
      </c>
      <c r="F166" s="140">
        <f t="shared" si="2"/>
        <v>9600</v>
      </c>
    </row>
    <row r="167" spans="1:6" x14ac:dyDescent="0.3">
      <c r="A167" s="128">
        <v>4171</v>
      </c>
      <c r="B167" s="106" t="s">
        <v>682</v>
      </c>
      <c r="C167" s="99"/>
      <c r="D167" s="107" t="s">
        <v>95</v>
      </c>
      <c r="E167" s="140"/>
      <c r="F167" s="140">
        <f t="shared" si="2"/>
        <v>0</v>
      </c>
    </row>
    <row r="168" spans="1:6" x14ac:dyDescent="0.3">
      <c r="A168" s="128">
        <v>4172</v>
      </c>
      <c r="B168" s="106" t="s">
        <v>683</v>
      </c>
      <c r="C168" s="99"/>
      <c r="D168" s="107" t="s">
        <v>95</v>
      </c>
      <c r="E168" s="140"/>
      <c r="F168" s="140">
        <f t="shared" si="2"/>
        <v>0</v>
      </c>
    </row>
    <row r="169" spans="1:6" x14ac:dyDescent="0.3">
      <c r="A169" s="128">
        <v>4173</v>
      </c>
      <c r="B169" s="106" t="s">
        <v>684</v>
      </c>
      <c r="C169" s="99"/>
      <c r="D169" s="107" t="s">
        <v>95</v>
      </c>
      <c r="E169" s="140"/>
      <c r="F169" s="140">
        <f t="shared" si="2"/>
        <v>0</v>
      </c>
    </row>
    <row r="170" spans="1:6" x14ac:dyDescent="0.3">
      <c r="A170" s="128">
        <v>4174</v>
      </c>
      <c r="B170" s="106" t="s">
        <v>685</v>
      </c>
      <c r="C170" s="99">
        <v>40</v>
      </c>
      <c r="D170" s="107" t="s">
        <v>95</v>
      </c>
      <c r="E170" s="140">
        <v>110</v>
      </c>
      <c r="F170" s="140">
        <f t="shared" si="2"/>
        <v>4400</v>
      </c>
    </row>
    <row r="171" spans="1:6" x14ac:dyDescent="0.3">
      <c r="A171" s="128">
        <v>4175</v>
      </c>
      <c r="B171" s="106" t="s">
        <v>686</v>
      </c>
      <c r="C171" s="99">
        <v>5</v>
      </c>
      <c r="D171" s="107" t="s">
        <v>95</v>
      </c>
      <c r="E171" s="140">
        <v>110</v>
      </c>
      <c r="F171" s="140">
        <f t="shared" si="2"/>
        <v>550</v>
      </c>
    </row>
    <row r="172" spans="1:6" x14ac:dyDescent="0.3">
      <c r="A172" s="128">
        <v>4176</v>
      </c>
      <c r="B172" s="106" t="s">
        <v>687</v>
      </c>
      <c r="C172" s="99">
        <v>210</v>
      </c>
      <c r="D172" s="107" t="s">
        <v>95</v>
      </c>
      <c r="E172" s="140">
        <v>30</v>
      </c>
      <c r="F172" s="140">
        <f t="shared" si="2"/>
        <v>6300</v>
      </c>
    </row>
    <row r="173" spans="1:6" x14ac:dyDescent="0.3">
      <c r="A173" s="128">
        <v>4177</v>
      </c>
      <c r="B173" s="106" t="s">
        <v>688</v>
      </c>
      <c r="C173" s="99"/>
      <c r="D173" s="107" t="s">
        <v>95</v>
      </c>
      <c r="E173" s="140"/>
      <c r="F173" s="140">
        <f t="shared" si="2"/>
        <v>0</v>
      </c>
    </row>
    <row r="174" spans="1:6" x14ac:dyDescent="0.3">
      <c r="A174" s="128">
        <v>4178</v>
      </c>
      <c r="B174" s="106" t="s">
        <v>689</v>
      </c>
      <c r="C174" s="99">
        <v>510</v>
      </c>
      <c r="D174" s="107" t="s">
        <v>95</v>
      </c>
      <c r="E174" s="140">
        <v>30</v>
      </c>
      <c r="F174" s="140">
        <f t="shared" si="2"/>
        <v>15300</v>
      </c>
    </row>
    <row r="175" spans="1:6" ht="24" x14ac:dyDescent="0.3">
      <c r="A175" s="128">
        <v>4179</v>
      </c>
      <c r="B175" s="106" t="s">
        <v>690</v>
      </c>
      <c r="C175" s="99"/>
      <c r="D175" s="107" t="s">
        <v>95</v>
      </c>
      <c r="E175" s="140"/>
      <c r="F175" s="140">
        <f t="shared" si="2"/>
        <v>0</v>
      </c>
    </row>
    <row r="176" spans="1:6" ht="24" x14ac:dyDescent="0.3">
      <c r="A176" s="128">
        <v>4180</v>
      </c>
      <c r="B176" s="106" t="s">
        <v>691</v>
      </c>
      <c r="C176" s="99"/>
      <c r="D176" s="107" t="s">
        <v>95</v>
      </c>
      <c r="E176" s="140"/>
      <c r="F176" s="140">
        <f t="shared" si="2"/>
        <v>0</v>
      </c>
    </row>
    <row r="177" spans="1:6" ht="24" x14ac:dyDescent="0.3">
      <c r="A177" s="128">
        <v>4181</v>
      </c>
      <c r="B177" s="106" t="s">
        <v>692</v>
      </c>
      <c r="C177" s="99"/>
      <c r="D177" s="107" t="s">
        <v>95</v>
      </c>
      <c r="E177" s="140"/>
      <c r="F177" s="140">
        <f t="shared" si="2"/>
        <v>0</v>
      </c>
    </row>
    <row r="178" spans="1:6" ht="24" x14ac:dyDescent="0.3">
      <c r="A178" s="128">
        <v>4182</v>
      </c>
      <c r="B178" s="106" t="s">
        <v>693</v>
      </c>
      <c r="C178" s="99"/>
      <c r="D178" s="107" t="s">
        <v>95</v>
      </c>
      <c r="E178" s="140"/>
      <c r="F178" s="140">
        <f t="shared" si="2"/>
        <v>0</v>
      </c>
    </row>
    <row r="179" spans="1:6" ht="24" x14ac:dyDescent="0.3">
      <c r="A179" s="128">
        <v>4183</v>
      </c>
      <c r="B179" s="106" t="s">
        <v>694</v>
      </c>
      <c r="C179" s="98">
        <f>50-5</f>
        <v>45</v>
      </c>
      <c r="D179" s="107" t="s">
        <v>95</v>
      </c>
      <c r="E179" s="140">
        <v>50</v>
      </c>
      <c r="F179" s="140">
        <f t="shared" si="2"/>
        <v>2250</v>
      </c>
    </row>
    <row r="180" spans="1:6" ht="24" x14ac:dyDescent="0.3">
      <c r="A180" s="128">
        <v>4184</v>
      </c>
      <c r="B180" s="106" t="s">
        <v>695</v>
      </c>
      <c r="C180" s="99">
        <v>8</v>
      </c>
      <c r="D180" s="107" t="s">
        <v>95</v>
      </c>
      <c r="E180" s="140">
        <v>70</v>
      </c>
      <c r="F180" s="140">
        <f t="shared" si="2"/>
        <v>560</v>
      </c>
    </row>
    <row r="181" spans="1:6" x14ac:dyDescent="0.3">
      <c r="A181" s="128">
        <v>4185</v>
      </c>
      <c r="B181" s="106" t="s">
        <v>892</v>
      </c>
      <c r="C181" s="99"/>
      <c r="D181" s="107" t="s">
        <v>95</v>
      </c>
      <c r="E181" s="140"/>
      <c r="F181" s="140">
        <f t="shared" si="2"/>
        <v>0</v>
      </c>
    </row>
    <row r="182" spans="1:6" x14ac:dyDescent="0.3">
      <c r="A182" s="128">
        <v>4186</v>
      </c>
      <c r="B182" s="106" t="s">
        <v>696</v>
      </c>
      <c r="C182" s="99"/>
      <c r="D182" s="107" t="s">
        <v>95</v>
      </c>
      <c r="E182" s="140"/>
      <c r="F182" s="140">
        <f t="shared" si="2"/>
        <v>0</v>
      </c>
    </row>
    <row r="183" spans="1:6" x14ac:dyDescent="0.3">
      <c r="A183" s="128">
        <v>4187</v>
      </c>
      <c r="B183" s="106" t="s">
        <v>697</v>
      </c>
      <c r="C183" s="99"/>
      <c r="D183" s="107" t="s">
        <v>95</v>
      </c>
      <c r="E183" s="140"/>
      <c r="F183" s="140">
        <f t="shared" si="2"/>
        <v>0</v>
      </c>
    </row>
    <row r="184" spans="1:6" x14ac:dyDescent="0.3">
      <c r="A184" s="128">
        <v>4188</v>
      </c>
      <c r="B184" s="106" t="s">
        <v>698</v>
      </c>
      <c r="C184" s="99">
        <v>19</v>
      </c>
      <c r="D184" s="107" t="s">
        <v>95</v>
      </c>
      <c r="E184" s="140">
        <v>150</v>
      </c>
      <c r="F184" s="140">
        <f t="shared" si="2"/>
        <v>2850</v>
      </c>
    </row>
    <row r="185" spans="1:6" x14ac:dyDescent="0.3">
      <c r="A185" s="128">
        <v>4189</v>
      </c>
      <c r="B185" s="106" t="s">
        <v>699</v>
      </c>
      <c r="C185" s="99">
        <v>60</v>
      </c>
      <c r="D185" s="107" t="s">
        <v>95</v>
      </c>
      <c r="E185" s="140">
        <v>160</v>
      </c>
      <c r="F185" s="140">
        <f t="shared" si="2"/>
        <v>9600</v>
      </c>
    </row>
    <row r="186" spans="1:6" x14ac:dyDescent="0.3">
      <c r="A186" s="128">
        <v>4190</v>
      </c>
      <c r="B186" s="106" t="s">
        <v>700</v>
      </c>
      <c r="C186" s="99"/>
      <c r="D186" s="107" t="s">
        <v>95</v>
      </c>
      <c r="E186" s="140"/>
      <c r="F186" s="140">
        <f t="shared" si="2"/>
        <v>0</v>
      </c>
    </row>
    <row r="187" spans="1:6" x14ac:dyDescent="0.3">
      <c r="A187" s="128">
        <v>4191</v>
      </c>
      <c r="B187" s="106" t="s">
        <v>893</v>
      </c>
      <c r="C187" s="99">
        <v>9</v>
      </c>
      <c r="D187" s="107" t="s">
        <v>95</v>
      </c>
      <c r="E187" s="140">
        <v>170</v>
      </c>
      <c r="F187" s="140">
        <f t="shared" si="2"/>
        <v>1530</v>
      </c>
    </row>
    <row r="188" spans="1:6" x14ac:dyDescent="0.3">
      <c r="A188" s="128">
        <v>4192</v>
      </c>
      <c r="B188" s="106" t="s">
        <v>701</v>
      </c>
      <c r="C188" s="99">
        <v>1</v>
      </c>
      <c r="D188" s="107" t="s">
        <v>95</v>
      </c>
      <c r="E188" s="140">
        <v>220</v>
      </c>
      <c r="F188" s="140">
        <f t="shared" si="2"/>
        <v>220</v>
      </c>
    </row>
    <row r="189" spans="1:6" x14ac:dyDescent="0.3">
      <c r="A189" s="128">
        <v>4193</v>
      </c>
      <c r="B189" s="106" t="s">
        <v>702</v>
      </c>
      <c r="C189" s="99">
        <v>9</v>
      </c>
      <c r="D189" s="107" t="s">
        <v>95</v>
      </c>
      <c r="E189" s="140">
        <v>600</v>
      </c>
      <c r="F189" s="140">
        <f t="shared" ref="F189:F243" si="3">SUM(E189)*C189</f>
        <v>5400</v>
      </c>
    </row>
    <row r="190" spans="1:6" x14ac:dyDescent="0.3">
      <c r="A190" s="128">
        <v>4194</v>
      </c>
      <c r="B190" s="106" t="s">
        <v>703</v>
      </c>
      <c r="C190" s="99">
        <v>77</v>
      </c>
      <c r="D190" s="107" t="s">
        <v>95</v>
      </c>
      <c r="E190" s="140">
        <v>380</v>
      </c>
      <c r="F190" s="140">
        <f t="shared" si="3"/>
        <v>29260</v>
      </c>
    </row>
    <row r="191" spans="1:6" x14ac:dyDescent="0.3">
      <c r="A191" s="128">
        <v>4195</v>
      </c>
      <c r="B191" s="106" t="s">
        <v>704</v>
      </c>
      <c r="C191" s="99">
        <v>2</v>
      </c>
      <c r="D191" s="107" t="s">
        <v>95</v>
      </c>
      <c r="E191" s="140">
        <v>800</v>
      </c>
      <c r="F191" s="140">
        <f t="shared" si="3"/>
        <v>1600</v>
      </c>
    </row>
    <row r="192" spans="1:6" x14ac:dyDescent="0.3">
      <c r="A192" s="128">
        <v>4196</v>
      </c>
      <c r="B192" s="106" t="s">
        <v>705</v>
      </c>
      <c r="C192" s="99">
        <v>50</v>
      </c>
      <c r="D192" s="107" t="s">
        <v>95</v>
      </c>
      <c r="E192" s="140">
        <v>50</v>
      </c>
      <c r="F192" s="140">
        <f t="shared" si="3"/>
        <v>2500</v>
      </c>
    </row>
    <row r="193" spans="1:6" ht="24" x14ac:dyDescent="0.3">
      <c r="A193" s="128">
        <v>4197</v>
      </c>
      <c r="B193" s="108" t="s">
        <v>706</v>
      </c>
      <c r="C193" s="99"/>
      <c r="D193" s="107" t="s">
        <v>95</v>
      </c>
      <c r="E193" s="140"/>
      <c r="F193" s="140">
        <f t="shared" si="3"/>
        <v>0</v>
      </c>
    </row>
    <row r="194" spans="1:6" x14ac:dyDescent="0.3">
      <c r="A194" s="128">
        <v>4198</v>
      </c>
      <c r="B194" s="106" t="s">
        <v>707</v>
      </c>
      <c r="C194" s="99">
        <v>3</v>
      </c>
      <c r="D194" s="107" t="s">
        <v>95</v>
      </c>
      <c r="E194" s="140">
        <v>500</v>
      </c>
      <c r="F194" s="140">
        <f t="shared" si="3"/>
        <v>1500</v>
      </c>
    </row>
    <row r="195" spans="1:6" x14ac:dyDescent="0.3">
      <c r="A195" s="128">
        <v>4199</v>
      </c>
      <c r="B195" s="106" t="s">
        <v>708</v>
      </c>
      <c r="C195" s="99"/>
      <c r="D195" s="107" t="s">
        <v>95</v>
      </c>
      <c r="E195" s="140"/>
      <c r="F195" s="140">
        <f t="shared" si="3"/>
        <v>0</v>
      </c>
    </row>
    <row r="196" spans="1:6" x14ac:dyDescent="0.3">
      <c r="A196" s="128">
        <v>4200</v>
      </c>
      <c r="B196" s="106" t="s">
        <v>709</v>
      </c>
      <c r="C196" s="99"/>
      <c r="D196" s="107" t="s">
        <v>95</v>
      </c>
      <c r="E196" s="140"/>
      <c r="F196" s="140">
        <f t="shared" si="3"/>
        <v>0</v>
      </c>
    </row>
    <row r="197" spans="1:6" x14ac:dyDescent="0.3">
      <c r="A197" s="128">
        <v>4201</v>
      </c>
      <c r="B197" s="106" t="s">
        <v>710</v>
      </c>
      <c r="C197" s="99"/>
      <c r="D197" s="107" t="s">
        <v>95</v>
      </c>
      <c r="E197" s="140"/>
      <c r="F197" s="140">
        <f t="shared" si="3"/>
        <v>0</v>
      </c>
    </row>
    <row r="198" spans="1:6" x14ac:dyDescent="0.3">
      <c r="A198" s="128">
        <v>4202</v>
      </c>
      <c r="B198" s="106" t="s">
        <v>711</v>
      </c>
      <c r="C198" s="99"/>
      <c r="D198" s="107" t="s">
        <v>95</v>
      </c>
      <c r="E198" s="140"/>
      <c r="F198" s="140">
        <f t="shared" si="3"/>
        <v>0</v>
      </c>
    </row>
    <row r="199" spans="1:6" x14ac:dyDescent="0.3">
      <c r="A199" s="128">
        <v>4203</v>
      </c>
      <c r="B199" s="106" t="s">
        <v>894</v>
      </c>
      <c r="C199" s="99">
        <v>9</v>
      </c>
      <c r="D199" s="107" t="s">
        <v>95</v>
      </c>
      <c r="E199" s="140">
        <v>200</v>
      </c>
      <c r="F199" s="140">
        <f t="shared" si="3"/>
        <v>1800</v>
      </c>
    </row>
    <row r="200" spans="1:6" x14ac:dyDescent="0.3">
      <c r="A200" s="128">
        <v>4207</v>
      </c>
      <c r="B200" s="106" t="s">
        <v>712</v>
      </c>
      <c r="C200" s="99"/>
      <c r="D200" s="107" t="s">
        <v>95</v>
      </c>
      <c r="E200" s="140"/>
      <c r="F200" s="140">
        <f t="shared" si="3"/>
        <v>0</v>
      </c>
    </row>
    <row r="201" spans="1:6" x14ac:dyDescent="0.3">
      <c r="A201" s="128">
        <v>4208</v>
      </c>
      <c r="B201" s="106" t="s">
        <v>713</v>
      </c>
      <c r="C201" s="99"/>
      <c r="D201" s="107" t="s">
        <v>95</v>
      </c>
      <c r="E201" s="140"/>
      <c r="F201" s="140">
        <f t="shared" si="3"/>
        <v>0</v>
      </c>
    </row>
    <row r="202" spans="1:6" x14ac:dyDescent="0.3">
      <c r="A202" s="128">
        <v>4210</v>
      </c>
      <c r="B202" s="106" t="s">
        <v>714</v>
      </c>
      <c r="C202" s="99">
        <v>3</v>
      </c>
      <c r="D202" s="107" t="s">
        <v>95</v>
      </c>
      <c r="E202" s="140">
        <v>1500</v>
      </c>
      <c r="F202" s="140">
        <f t="shared" si="3"/>
        <v>4500</v>
      </c>
    </row>
    <row r="203" spans="1:6" x14ac:dyDescent="0.3">
      <c r="A203" s="128">
        <v>4211</v>
      </c>
      <c r="B203" s="106" t="s">
        <v>715</v>
      </c>
      <c r="C203" s="99">
        <v>36</v>
      </c>
      <c r="D203" s="107" t="s">
        <v>95</v>
      </c>
      <c r="E203" s="140">
        <v>750</v>
      </c>
      <c r="F203" s="140">
        <f t="shared" si="3"/>
        <v>27000</v>
      </c>
    </row>
    <row r="204" spans="1:6" x14ac:dyDescent="0.3">
      <c r="A204" s="128">
        <v>4212</v>
      </c>
      <c r="B204" s="106" t="s">
        <v>716</v>
      </c>
      <c r="C204" s="99">
        <v>3</v>
      </c>
      <c r="D204" s="107" t="s">
        <v>95</v>
      </c>
      <c r="E204" s="140">
        <v>3000</v>
      </c>
      <c r="F204" s="140">
        <f t="shared" si="3"/>
        <v>9000</v>
      </c>
    </row>
    <row r="205" spans="1:6" x14ac:dyDescent="0.3">
      <c r="A205" s="128">
        <v>4213</v>
      </c>
      <c r="B205" s="106" t="s">
        <v>717</v>
      </c>
      <c r="C205" s="99">
        <v>29</v>
      </c>
      <c r="D205" s="107" t="s">
        <v>95</v>
      </c>
      <c r="E205" s="140">
        <v>5000</v>
      </c>
      <c r="F205" s="140">
        <f t="shared" si="3"/>
        <v>145000</v>
      </c>
    </row>
    <row r="206" spans="1:6" x14ac:dyDescent="0.3">
      <c r="A206" s="128">
        <v>4214</v>
      </c>
      <c r="B206" s="106" t="s">
        <v>718</v>
      </c>
      <c r="C206" s="99">
        <v>3</v>
      </c>
      <c r="D206" s="107" t="s">
        <v>95</v>
      </c>
      <c r="E206" s="140">
        <v>2000</v>
      </c>
      <c r="F206" s="140">
        <f t="shared" si="3"/>
        <v>6000</v>
      </c>
    </row>
    <row r="207" spans="1:6" x14ac:dyDescent="0.3">
      <c r="A207" s="128">
        <v>4215</v>
      </c>
      <c r="B207" s="106" t="s">
        <v>719</v>
      </c>
      <c r="C207" s="99">
        <v>2</v>
      </c>
      <c r="D207" s="107" t="s">
        <v>95</v>
      </c>
      <c r="E207" s="140">
        <v>1000</v>
      </c>
      <c r="F207" s="140">
        <f t="shared" si="3"/>
        <v>2000</v>
      </c>
    </row>
    <row r="208" spans="1:6" x14ac:dyDescent="0.3">
      <c r="A208" s="128">
        <v>4216</v>
      </c>
      <c r="B208" s="106" t="s">
        <v>720</v>
      </c>
      <c r="C208" s="99"/>
      <c r="D208" s="107" t="s">
        <v>95</v>
      </c>
      <c r="E208" s="140"/>
      <c r="F208" s="140">
        <f t="shared" si="3"/>
        <v>0</v>
      </c>
    </row>
    <row r="209" spans="1:6" ht="24" x14ac:dyDescent="0.3">
      <c r="A209" s="128">
        <v>4217</v>
      </c>
      <c r="B209" s="106" t="s">
        <v>721</v>
      </c>
      <c r="C209" s="99">
        <v>10</v>
      </c>
      <c r="D209" s="107" t="s">
        <v>95</v>
      </c>
      <c r="E209" s="140">
        <v>150</v>
      </c>
      <c r="F209" s="140">
        <f t="shared" si="3"/>
        <v>1500</v>
      </c>
    </row>
    <row r="210" spans="1:6" ht="24" x14ac:dyDescent="0.3">
      <c r="A210" s="128">
        <v>4220</v>
      </c>
      <c r="B210" s="106" t="s">
        <v>722</v>
      </c>
      <c r="C210" s="99"/>
      <c r="D210" s="107" t="s">
        <v>95</v>
      </c>
      <c r="E210" s="140"/>
      <c r="F210" s="140">
        <f t="shared" si="3"/>
        <v>0</v>
      </c>
    </row>
    <row r="211" spans="1:6" x14ac:dyDescent="0.3">
      <c r="A211" s="128">
        <v>4221</v>
      </c>
      <c r="B211" s="106" t="s">
        <v>723</v>
      </c>
      <c r="C211" s="99">
        <v>5</v>
      </c>
      <c r="D211" s="107" t="s">
        <v>95</v>
      </c>
      <c r="E211" s="140">
        <v>3500</v>
      </c>
      <c r="F211" s="140">
        <f t="shared" si="3"/>
        <v>17500</v>
      </c>
    </row>
    <row r="212" spans="1:6" x14ac:dyDescent="0.3">
      <c r="A212" s="128">
        <v>4222</v>
      </c>
      <c r="B212" s="106" t="s">
        <v>724</v>
      </c>
      <c r="C212" s="99">
        <v>5</v>
      </c>
      <c r="D212" s="107" t="s">
        <v>95</v>
      </c>
      <c r="E212" s="140">
        <v>3500</v>
      </c>
      <c r="F212" s="140">
        <f t="shared" si="3"/>
        <v>17500</v>
      </c>
    </row>
    <row r="213" spans="1:6" x14ac:dyDescent="0.3">
      <c r="A213" s="128">
        <v>4223</v>
      </c>
      <c r="B213" s="106" t="s">
        <v>725</v>
      </c>
      <c r="C213" s="99">
        <v>1</v>
      </c>
      <c r="D213" s="107" t="s">
        <v>95</v>
      </c>
      <c r="E213" s="140">
        <v>1800</v>
      </c>
      <c r="F213" s="140">
        <f t="shared" si="3"/>
        <v>1800</v>
      </c>
    </row>
    <row r="214" spans="1:6" x14ac:dyDescent="0.3">
      <c r="A214" s="128">
        <v>4224</v>
      </c>
      <c r="B214" s="106" t="s">
        <v>726</v>
      </c>
      <c r="C214" s="99">
        <v>1</v>
      </c>
      <c r="D214" s="107" t="s">
        <v>95</v>
      </c>
      <c r="E214" s="140">
        <v>400</v>
      </c>
      <c r="F214" s="140">
        <f t="shared" si="3"/>
        <v>400</v>
      </c>
    </row>
    <row r="215" spans="1:6" x14ac:dyDescent="0.3">
      <c r="A215" s="128">
        <v>4225</v>
      </c>
      <c r="B215" s="106" t="s">
        <v>727</v>
      </c>
      <c r="C215" s="99">
        <v>14</v>
      </c>
      <c r="D215" s="107" t="s">
        <v>95</v>
      </c>
      <c r="E215" s="140">
        <v>500</v>
      </c>
      <c r="F215" s="140">
        <f t="shared" si="3"/>
        <v>7000</v>
      </c>
    </row>
    <row r="216" spans="1:6" x14ac:dyDescent="0.3">
      <c r="A216" s="128">
        <v>4226</v>
      </c>
      <c r="B216" s="106" t="s">
        <v>728</v>
      </c>
      <c r="C216" s="99">
        <v>26</v>
      </c>
      <c r="D216" s="107" t="s">
        <v>95</v>
      </c>
      <c r="E216" s="140">
        <v>700</v>
      </c>
      <c r="F216" s="140">
        <f t="shared" si="3"/>
        <v>18200</v>
      </c>
    </row>
    <row r="217" spans="1:6" x14ac:dyDescent="0.3">
      <c r="A217" s="128">
        <v>4227</v>
      </c>
      <c r="B217" s="106" t="s">
        <v>729</v>
      </c>
      <c r="C217" s="99"/>
      <c r="D217" s="107" t="s">
        <v>95</v>
      </c>
      <c r="E217" s="140"/>
      <c r="F217" s="140">
        <f t="shared" si="3"/>
        <v>0</v>
      </c>
    </row>
    <row r="218" spans="1:6" x14ac:dyDescent="0.3">
      <c r="A218" s="128">
        <v>4228</v>
      </c>
      <c r="B218" s="106" t="s">
        <v>730</v>
      </c>
      <c r="C218" s="99">
        <v>4</v>
      </c>
      <c r="D218" s="107" t="s">
        <v>95</v>
      </c>
      <c r="E218" s="140">
        <v>2200</v>
      </c>
      <c r="F218" s="140">
        <f t="shared" si="3"/>
        <v>8800</v>
      </c>
    </row>
    <row r="219" spans="1:6" x14ac:dyDescent="0.3">
      <c r="A219" s="128">
        <v>4229</v>
      </c>
      <c r="B219" s="106" t="s">
        <v>731</v>
      </c>
      <c r="C219" s="99">
        <v>1</v>
      </c>
      <c r="D219" s="107" t="s">
        <v>95</v>
      </c>
      <c r="E219" s="140">
        <v>2200</v>
      </c>
      <c r="F219" s="140">
        <f t="shared" si="3"/>
        <v>2200</v>
      </c>
    </row>
    <row r="220" spans="1:6" x14ac:dyDescent="0.3">
      <c r="A220" s="128">
        <v>4230</v>
      </c>
      <c r="B220" s="106" t="s">
        <v>732</v>
      </c>
      <c r="C220" s="99">
        <v>1</v>
      </c>
      <c r="D220" s="107" t="s">
        <v>95</v>
      </c>
      <c r="E220" s="140">
        <v>1500</v>
      </c>
      <c r="F220" s="140">
        <f t="shared" si="3"/>
        <v>1500</v>
      </c>
    </row>
    <row r="221" spans="1:6" x14ac:dyDescent="0.3">
      <c r="A221" s="128">
        <v>4231</v>
      </c>
      <c r="B221" s="106" t="s">
        <v>733</v>
      </c>
      <c r="C221" s="99">
        <v>1</v>
      </c>
      <c r="D221" s="107" t="s">
        <v>95</v>
      </c>
      <c r="E221" s="140">
        <v>1500</v>
      </c>
      <c r="F221" s="140">
        <f t="shared" si="3"/>
        <v>1500</v>
      </c>
    </row>
    <row r="222" spans="1:6" x14ac:dyDescent="0.3">
      <c r="A222" s="128">
        <v>4232</v>
      </c>
      <c r="B222" s="106" t="s">
        <v>734</v>
      </c>
      <c r="C222" s="99">
        <v>10</v>
      </c>
      <c r="D222" s="107" t="s">
        <v>95</v>
      </c>
      <c r="E222" s="140">
        <v>200</v>
      </c>
      <c r="F222" s="140">
        <f t="shared" si="3"/>
        <v>2000</v>
      </c>
    </row>
    <row r="223" spans="1:6" x14ac:dyDescent="0.3">
      <c r="A223" s="128">
        <v>4233</v>
      </c>
      <c r="B223" s="106" t="s">
        <v>895</v>
      </c>
      <c r="C223" s="98">
        <f>16-1</f>
        <v>15</v>
      </c>
      <c r="D223" s="107" t="s">
        <v>95</v>
      </c>
      <c r="E223" s="140">
        <v>220</v>
      </c>
      <c r="F223" s="140">
        <f t="shared" si="3"/>
        <v>3300</v>
      </c>
    </row>
    <row r="224" spans="1:6" x14ac:dyDescent="0.3">
      <c r="A224" s="128">
        <v>4234</v>
      </c>
      <c r="B224" s="106" t="s">
        <v>735</v>
      </c>
      <c r="C224" s="99">
        <v>7</v>
      </c>
      <c r="D224" s="107" t="s">
        <v>95</v>
      </c>
      <c r="E224" s="140">
        <v>250</v>
      </c>
      <c r="F224" s="140">
        <f t="shared" si="3"/>
        <v>1750</v>
      </c>
    </row>
    <row r="225" spans="1:6" x14ac:dyDescent="0.3">
      <c r="A225" s="128">
        <v>4235</v>
      </c>
      <c r="B225" s="106" t="s">
        <v>736</v>
      </c>
      <c r="C225" s="99">
        <v>5</v>
      </c>
      <c r="D225" s="107" t="s">
        <v>95</v>
      </c>
      <c r="E225" s="140">
        <v>100</v>
      </c>
      <c r="F225" s="140">
        <f t="shared" si="3"/>
        <v>500</v>
      </c>
    </row>
    <row r="226" spans="1:6" x14ac:dyDescent="0.3">
      <c r="A226" s="128">
        <v>4236</v>
      </c>
      <c r="B226" s="106" t="s">
        <v>737</v>
      </c>
      <c r="C226" s="99"/>
      <c r="D226" s="107" t="s">
        <v>95</v>
      </c>
      <c r="E226" s="140"/>
      <c r="F226" s="140">
        <f t="shared" si="3"/>
        <v>0</v>
      </c>
    </row>
    <row r="227" spans="1:6" x14ac:dyDescent="0.3">
      <c r="A227" s="128">
        <v>4237</v>
      </c>
      <c r="B227" s="106" t="s">
        <v>738</v>
      </c>
      <c r="C227" s="99"/>
      <c r="D227" s="107" t="s">
        <v>95</v>
      </c>
      <c r="E227" s="140"/>
      <c r="F227" s="140">
        <f t="shared" si="3"/>
        <v>0</v>
      </c>
    </row>
    <row r="228" spans="1:6" x14ac:dyDescent="0.3">
      <c r="A228" s="128">
        <v>4239</v>
      </c>
      <c r="B228" s="106" t="s">
        <v>739</v>
      </c>
      <c r="C228" s="99">
        <v>63</v>
      </c>
      <c r="D228" s="107" t="s">
        <v>95</v>
      </c>
      <c r="E228" s="140">
        <v>400</v>
      </c>
      <c r="F228" s="140">
        <f t="shared" si="3"/>
        <v>25200</v>
      </c>
    </row>
    <row r="229" spans="1:6" x14ac:dyDescent="0.3">
      <c r="A229" s="128">
        <v>4240</v>
      </c>
      <c r="B229" s="106" t="s">
        <v>740</v>
      </c>
      <c r="C229" s="99">
        <v>12</v>
      </c>
      <c r="D229" s="107" t="s">
        <v>95</v>
      </c>
      <c r="E229" s="140">
        <v>700</v>
      </c>
      <c r="F229" s="140">
        <f t="shared" si="3"/>
        <v>8400</v>
      </c>
    </row>
    <row r="230" spans="1:6" x14ac:dyDescent="0.3">
      <c r="A230" s="128">
        <v>4241</v>
      </c>
      <c r="B230" s="106" t="s">
        <v>741</v>
      </c>
      <c r="C230" s="99">
        <v>4</v>
      </c>
      <c r="D230" s="107" t="s">
        <v>95</v>
      </c>
      <c r="E230" s="140">
        <v>250</v>
      </c>
      <c r="F230" s="140">
        <f t="shared" si="3"/>
        <v>1000</v>
      </c>
    </row>
    <row r="231" spans="1:6" x14ac:dyDescent="0.3">
      <c r="A231" s="128">
        <v>4242</v>
      </c>
      <c r="B231" s="106" t="s">
        <v>742</v>
      </c>
      <c r="C231" s="99">
        <v>15</v>
      </c>
      <c r="D231" s="107" t="s">
        <v>95</v>
      </c>
      <c r="E231" s="140">
        <v>550</v>
      </c>
      <c r="F231" s="140">
        <f t="shared" si="3"/>
        <v>8250</v>
      </c>
    </row>
    <row r="232" spans="1:6" x14ac:dyDescent="0.3">
      <c r="A232" s="128">
        <v>4243</v>
      </c>
      <c r="B232" s="106" t="s">
        <v>743</v>
      </c>
      <c r="C232" s="99">
        <v>3</v>
      </c>
      <c r="D232" s="107" t="s">
        <v>95</v>
      </c>
      <c r="E232" s="140">
        <v>180</v>
      </c>
      <c r="F232" s="140">
        <f t="shared" si="3"/>
        <v>540</v>
      </c>
    </row>
    <row r="233" spans="1:6" x14ac:dyDescent="0.3">
      <c r="A233" s="128">
        <v>4246</v>
      </c>
      <c r="B233" s="106" t="s">
        <v>744</v>
      </c>
      <c r="C233" s="99"/>
      <c r="D233" s="107" t="s">
        <v>95</v>
      </c>
      <c r="E233" s="140"/>
      <c r="F233" s="140">
        <f t="shared" si="3"/>
        <v>0</v>
      </c>
    </row>
    <row r="234" spans="1:6" x14ac:dyDescent="0.3">
      <c r="A234" s="128">
        <v>4247</v>
      </c>
      <c r="B234" s="106" t="s">
        <v>745</v>
      </c>
      <c r="C234" s="99">
        <v>1</v>
      </c>
      <c r="D234" s="107" t="s">
        <v>95</v>
      </c>
      <c r="E234" s="140">
        <v>300</v>
      </c>
      <c r="F234" s="140">
        <f t="shared" si="3"/>
        <v>300</v>
      </c>
    </row>
    <row r="235" spans="1:6" x14ac:dyDescent="0.3">
      <c r="A235" s="128">
        <v>4248</v>
      </c>
      <c r="B235" s="106" t="s">
        <v>746</v>
      </c>
      <c r="C235" s="99">
        <v>1</v>
      </c>
      <c r="D235" s="107" t="s">
        <v>95</v>
      </c>
      <c r="E235" s="140">
        <v>900</v>
      </c>
      <c r="F235" s="140">
        <f t="shared" si="3"/>
        <v>900</v>
      </c>
    </row>
    <row r="236" spans="1:6" x14ac:dyDescent="0.3">
      <c r="A236" s="128">
        <v>4249</v>
      </c>
      <c r="B236" s="106" t="s">
        <v>747</v>
      </c>
      <c r="C236" s="99">
        <v>3</v>
      </c>
      <c r="D236" s="107" t="s">
        <v>95</v>
      </c>
      <c r="E236" s="140">
        <v>1000</v>
      </c>
      <c r="F236" s="140">
        <f t="shared" si="3"/>
        <v>3000</v>
      </c>
    </row>
    <row r="237" spans="1:6" x14ac:dyDescent="0.3">
      <c r="A237" s="128">
        <v>4250</v>
      </c>
      <c r="B237" s="106" t="s">
        <v>748</v>
      </c>
      <c r="C237" s="99">
        <v>1</v>
      </c>
      <c r="D237" s="107" t="s">
        <v>95</v>
      </c>
      <c r="E237" s="140">
        <v>1500</v>
      </c>
      <c r="F237" s="140">
        <f t="shared" si="3"/>
        <v>1500</v>
      </c>
    </row>
    <row r="238" spans="1:6" x14ac:dyDescent="0.3">
      <c r="A238" s="128">
        <v>4251</v>
      </c>
      <c r="B238" s="106" t="s">
        <v>749</v>
      </c>
      <c r="C238" s="99">
        <v>22</v>
      </c>
      <c r="D238" s="107" t="s">
        <v>95</v>
      </c>
      <c r="E238" s="140">
        <v>2500</v>
      </c>
      <c r="F238" s="140">
        <f t="shared" si="3"/>
        <v>55000</v>
      </c>
    </row>
    <row r="239" spans="1:6" x14ac:dyDescent="0.3">
      <c r="A239" s="128">
        <v>4252</v>
      </c>
      <c r="B239" s="106" t="s">
        <v>750</v>
      </c>
      <c r="C239" s="99">
        <v>4</v>
      </c>
      <c r="D239" s="107" t="s">
        <v>95</v>
      </c>
      <c r="E239" s="140">
        <v>2500</v>
      </c>
      <c r="F239" s="140">
        <f t="shared" si="3"/>
        <v>10000</v>
      </c>
    </row>
    <row r="240" spans="1:6" x14ac:dyDescent="0.3">
      <c r="A240" s="128">
        <v>4253</v>
      </c>
      <c r="B240" s="106" t="s">
        <v>751</v>
      </c>
      <c r="C240" s="99">
        <v>1</v>
      </c>
      <c r="D240" s="107" t="s">
        <v>95</v>
      </c>
      <c r="E240" s="140">
        <v>300</v>
      </c>
      <c r="F240" s="140">
        <f t="shared" si="3"/>
        <v>300</v>
      </c>
    </row>
    <row r="241" spans="1:6" x14ac:dyDescent="0.3">
      <c r="A241" s="128">
        <v>4254</v>
      </c>
      <c r="B241" s="106" t="s">
        <v>752</v>
      </c>
      <c r="C241" s="99">
        <v>1</v>
      </c>
      <c r="D241" s="107" t="s">
        <v>95</v>
      </c>
      <c r="E241" s="140">
        <v>1000</v>
      </c>
      <c r="F241" s="140">
        <f t="shared" si="3"/>
        <v>1000</v>
      </c>
    </row>
    <row r="242" spans="1:6" x14ac:dyDescent="0.3">
      <c r="A242" s="128">
        <v>4255</v>
      </c>
      <c r="B242" s="106" t="s">
        <v>753</v>
      </c>
      <c r="C242" s="99">
        <v>1</v>
      </c>
      <c r="D242" s="107" t="s">
        <v>95</v>
      </c>
      <c r="E242" s="140">
        <v>1000</v>
      </c>
      <c r="F242" s="140">
        <f t="shared" si="3"/>
        <v>1000</v>
      </c>
    </row>
    <row r="243" spans="1:6" x14ac:dyDescent="0.3">
      <c r="A243" s="128">
        <v>4256</v>
      </c>
      <c r="B243" s="106" t="s">
        <v>754</v>
      </c>
      <c r="C243" s="99">
        <v>3</v>
      </c>
      <c r="D243" s="107" t="s">
        <v>95</v>
      </c>
      <c r="E243" s="140">
        <v>200</v>
      </c>
      <c r="F243" s="140">
        <f t="shared" si="3"/>
        <v>600</v>
      </c>
    </row>
    <row r="244" spans="1:6" x14ac:dyDescent="0.3">
      <c r="A244" s="128">
        <v>4257</v>
      </c>
      <c r="B244" s="106" t="s">
        <v>755</v>
      </c>
      <c r="C244" s="99">
        <v>2</v>
      </c>
      <c r="D244" s="107" t="s">
        <v>95</v>
      </c>
      <c r="E244" s="140">
        <v>2000</v>
      </c>
      <c r="F244" s="140">
        <f t="shared" ref="F244:F296" si="4">SUM(E244)*C244</f>
        <v>4000</v>
      </c>
    </row>
    <row r="245" spans="1:6" x14ac:dyDescent="0.3">
      <c r="A245" s="128">
        <v>4258</v>
      </c>
      <c r="B245" s="106" t="s">
        <v>756</v>
      </c>
      <c r="C245" s="99">
        <v>1</v>
      </c>
      <c r="D245" s="107" t="s">
        <v>95</v>
      </c>
      <c r="E245" s="140">
        <v>2000</v>
      </c>
      <c r="F245" s="140">
        <f t="shared" si="4"/>
        <v>2000</v>
      </c>
    </row>
    <row r="246" spans="1:6" x14ac:dyDescent="0.3">
      <c r="A246" s="128">
        <v>4259</v>
      </c>
      <c r="B246" s="106" t="s">
        <v>757</v>
      </c>
      <c r="C246" s="99">
        <v>6</v>
      </c>
      <c r="D246" s="107" t="s">
        <v>95</v>
      </c>
      <c r="E246" s="140">
        <v>1600</v>
      </c>
      <c r="F246" s="140">
        <f t="shared" si="4"/>
        <v>9600</v>
      </c>
    </row>
    <row r="247" spans="1:6" x14ac:dyDescent="0.3">
      <c r="A247" s="128">
        <v>4260</v>
      </c>
      <c r="B247" s="106" t="s">
        <v>758</v>
      </c>
      <c r="C247" s="99">
        <v>21</v>
      </c>
      <c r="D247" s="107" t="s">
        <v>95</v>
      </c>
      <c r="E247" s="140">
        <v>2200</v>
      </c>
      <c r="F247" s="140">
        <f t="shared" si="4"/>
        <v>46200</v>
      </c>
    </row>
    <row r="248" spans="1:6" x14ac:dyDescent="0.3">
      <c r="A248" s="128">
        <v>4261</v>
      </c>
      <c r="B248" s="106" t="s">
        <v>759</v>
      </c>
      <c r="C248" s="99"/>
      <c r="D248" s="107" t="s">
        <v>95</v>
      </c>
      <c r="E248" s="140"/>
      <c r="F248" s="140">
        <f t="shared" si="4"/>
        <v>0</v>
      </c>
    </row>
    <row r="249" spans="1:6" x14ac:dyDescent="0.3">
      <c r="A249" s="128">
        <v>4262</v>
      </c>
      <c r="B249" s="106" t="s">
        <v>760</v>
      </c>
      <c r="C249" s="99">
        <v>1</v>
      </c>
      <c r="D249" s="107" t="s">
        <v>95</v>
      </c>
      <c r="E249" s="140">
        <v>3000</v>
      </c>
      <c r="F249" s="140">
        <f t="shared" si="4"/>
        <v>3000</v>
      </c>
    </row>
    <row r="250" spans="1:6" x14ac:dyDescent="0.3">
      <c r="A250" s="128">
        <v>4263</v>
      </c>
      <c r="B250" s="106" t="s">
        <v>761</v>
      </c>
      <c r="C250" s="99">
        <v>8</v>
      </c>
      <c r="D250" s="107" t="s">
        <v>95</v>
      </c>
      <c r="E250" s="140">
        <v>3000</v>
      </c>
      <c r="F250" s="140">
        <f t="shared" si="4"/>
        <v>24000</v>
      </c>
    </row>
    <row r="251" spans="1:6" x14ac:dyDescent="0.3">
      <c r="A251" s="128">
        <v>4264</v>
      </c>
      <c r="B251" s="106" t="s">
        <v>762</v>
      </c>
      <c r="C251" s="99">
        <v>7</v>
      </c>
      <c r="D251" s="107" t="s">
        <v>95</v>
      </c>
      <c r="E251" s="140">
        <v>1800</v>
      </c>
      <c r="F251" s="140">
        <f t="shared" si="4"/>
        <v>12600</v>
      </c>
    </row>
    <row r="252" spans="1:6" x14ac:dyDescent="0.3">
      <c r="A252" s="128">
        <v>4265</v>
      </c>
      <c r="B252" s="106" t="s">
        <v>763</v>
      </c>
      <c r="C252" s="99"/>
      <c r="D252" s="107" t="s">
        <v>95</v>
      </c>
      <c r="E252" s="140"/>
      <c r="F252" s="140">
        <f t="shared" si="4"/>
        <v>0</v>
      </c>
    </row>
    <row r="253" spans="1:6" ht="24" x14ac:dyDescent="0.3">
      <c r="A253" s="128">
        <v>4266</v>
      </c>
      <c r="B253" s="106" t="s">
        <v>764</v>
      </c>
      <c r="C253" s="99">
        <v>16</v>
      </c>
      <c r="D253" s="107" t="s">
        <v>95</v>
      </c>
      <c r="E253" s="140">
        <v>9000</v>
      </c>
      <c r="F253" s="140">
        <f t="shared" si="4"/>
        <v>144000</v>
      </c>
    </row>
    <row r="254" spans="1:6" x14ac:dyDescent="0.3">
      <c r="A254" s="128">
        <v>4267</v>
      </c>
      <c r="B254" s="106" t="s">
        <v>765</v>
      </c>
      <c r="C254" s="98">
        <f>11-2</f>
        <v>9</v>
      </c>
      <c r="D254" s="107" t="s">
        <v>95</v>
      </c>
      <c r="E254" s="140">
        <v>15000</v>
      </c>
      <c r="F254" s="140">
        <f t="shared" si="4"/>
        <v>135000</v>
      </c>
    </row>
    <row r="255" spans="1:6" x14ac:dyDescent="0.3">
      <c r="A255" s="128">
        <v>4268</v>
      </c>
      <c r="B255" s="106" t="s">
        <v>766</v>
      </c>
      <c r="C255" s="99"/>
      <c r="D255" s="107" t="s">
        <v>95</v>
      </c>
      <c r="E255" s="140"/>
      <c r="F255" s="140">
        <f t="shared" si="4"/>
        <v>0</v>
      </c>
    </row>
    <row r="256" spans="1:6" x14ac:dyDescent="0.3">
      <c r="A256" s="128">
        <v>4269</v>
      </c>
      <c r="B256" s="106" t="s">
        <v>767</v>
      </c>
      <c r="C256" s="99"/>
      <c r="D256" s="107" t="s">
        <v>95</v>
      </c>
      <c r="E256" s="140"/>
      <c r="F256" s="140">
        <f t="shared" si="4"/>
        <v>0</v>
      </c>
    </row>
    <row r="257" spans="1:6" x14ac:dyDescent="0.3">
      <c r="A257" s="128">
        <v>4270</v>
      </c>
      <c r="B257" s="106" t="s">
        <v>768</v>
      </c>
      <c r="C257" s="99"/>
      <c r="D257" s="107" t="s">
        <v>95</v>
      </c>
      <c r="E257" s="140"/>
      <c r="F257" s="140">
        <f t="shared" si="4"/>
        <v>0</v>
      </c>
    </row>
    <row r="258" spans="1:6" x14ac:dyDescent="0.3">
      <c r="A258" s="128">
        <v>4271</v>
      </c>
      <c r="B258" s="106" t="s">
        <v>769</v>
      </c>
      <c r="C258" s="99"/>
      <c r="D258" s="107" t="s">
        <v>95</v>
      </c>
      <c r="E258" s="140"/>
      <c r="F258" s="140">
        <f t="shared" si="4"/>
        <v>0</v>
      </c>
    </row>
    <row r="259" spans="1:6" x14ac:dyDescent="0.3">
      <c r="A259" s="128">
        <v>4272</v>
      </c>
      <c r="B259" s="106" t="s">
        <v>770</v>
      </c>
      <c r="C259" s="99"/>
      <c r="D259" s="107" t="s">
        <v>95</v>
      </c>
      <c r="E259" s="140"/>
      <c r="F259" s="140">
        <f t="shared" si="4"/>
        <v>0</v>
      </c>
    </row>
    <row r="260" spans="1:6" x14ac:dyDescent="0.3">
      <c r="A260" s="128">
        <v>4273</v>
      </c>
      <c r="B260" s="106" t="s">
        <v>771</v>
      </c>
      <c r="C260" s="99"/>
      <c r="D260" s="107" t="s">
        <v>95</v>
      </c>
      <c r="E260" s="140"/>
      <c r="F260" s="140">
        <f t="shared" si="4"/>
        <v>0</v>
      </c>
    </row>
    <row r="261" spans="1:6" ht="24" x14ac:dyDescent="0.3">
      <c r="A261" s="128">
        <v>4274</v>
      </c>
      <c r="B261" s="109" t="s">
        <v>772</v>
      </c>
      <c r="C261" s="99"/>
      <c r="D261" s="107" t="s">
        <v>95</v>
      </c>
      <c r="E261" s="140"/>
      <c r="F261" s="140">
        <f t="shared" si="4"/>
        <v>0</v>
      </c>
    </row>
    <row r="262" spans="1:6" x14ac:dyDescent="0.3">
      <c r="A262" s="128">
        <v>4276</v>
      </c>
      <c r="B262" s="106" t="s">
        <v>773</v>
      </c>
      <c r="C262" s="99">
        <v>29</v>
      </c>
      <c r="D262" s="107" t="s">
        <v>95</v>
      </c>
      <c r="E262" s="140">
        <v>1000</v>
      </c>
      <c r="F262" s="140">
        <f t="shared" si="4"/>
        <v>29000</v>
      </c>
    </row>
    <row r="263" spans="1:6" x14ac:dyDescent="0.3">
      <c r="A263" s="128">
        <v>4277</v>
      </c>
      <c r="B263" s="106" t="s">
        <v>774</v>
      </c>
      <c r="C263" s="99">
        <v>0</v>
      </c>
      <c r="D263" s="107" t="s">
        <v>95</v>
      </c>
      <c r="E263" s="140"/>
      <c r="F263" s="140">
        <f t="shared" si="4"/>
        <v>0</v>
      </c>
    </row>
    <row r="264" spans="1:6" x14ac:dyDescent="0.3">
      <c r="A264" s="128">
        <v>4278</v>
      </c>
      <c r="B264" s="106" t="s">
        <v>775</v>
      </c>
      <c r="C264" s="99">
        <v>2</v>
      </c>
      <c r="D264" s="107" t="s">
        <v>95</v>
      </c>
      <c r="E264" s="140">
        <v>1000</v>
      </c>
      <c r="F264" s="140">
        <f t="shared" si="4"/>
        <v>2000</v>
      </c>
    </row>
    <row r="265" spans="1:6" ht="24" x14ac:dyDescent="0.3">
      <c r="A265" s="128">
        <v>4280</v>
      </c>
      <c r="B265" s="106" t="s">
        <v>776</v>
      </c>
      <c r="C265" s="99">
        <v>1</v>
      </c>
      <c r="D265" s="107" t="s">
        <v>95</v>
      </c>
      <c r="E265" s="140">
        <v>10000</v>
      </c>
      <c r="F265" s="140">
        <f t="shared" si="4"/>
        <v>10000</v>
      </c>
    </row>
    <row r="266" spans="1:6" x14ac:dyDescent="0.3">
      <c r="A266" s="128">
        <v>4281</v>
      </c>
      <c r="B266" s="106" t="s">
        <v>777</v>
      </c>
      <c r="C266" s="98">
        <f>28-5</f>
        <v>23</v>
      </c>
      <c r="D266" s="107" t="s">
        <v>95</v>
      </c>
      <c r="E266" s="140">
        <v>1000</v>
      </c>
      <c r="F266" s="140">
        <f t="shared" si="4"/>
        <v>23000</v>
      </c>
    </row>
    <row r="267" spans="1:6" x14ac:dyDescent="0.3">
      <c r="A267" s="128">
        <v>4283</v>
      </c>
      <c r="B267" s="106" t="s">
        <v>778</v>
      </c>
      <c r="C267" s="99">
        <v>1</v>
      </c>
      <c r="D267" s="107" t="s">
        <v>95</v>
      </c>
      <c r="E267" s="140">
        <v>1800</v>
      </c>
      <c r="F267" s="140">
        <f t="shared" si="4"/>
        <v>1800</v>
      </c>
    </row>
    <row r="268" spans="1:6" x14ac:dyDescent="0.3">
      <c r="A268" s="128">
        <v>4285</v>
      </c>
      <c r="B268" s="106" t="s">
        <v>779</v>
      </c>
      <c r="C268" s="99"/>
      <c r="D268" s="107" t="s">
        <v>95</v>
      </c>
      <c r="E268" s="140"/>
      <c r="F268" s="140">
        <f t="shared" si="4"/>
        <v>0</v>
      </c>
    </row>
    <row r="269" spans="1:6" x14ac:dyDescent="0.3">
      <c r="A269" s="128">
        <v>4287</v>
      </c>
      <c r="B269" s="106" t="s">
        <v>780</v>
      </c>
      <c r="C269" s="99">
        <v>38</v>
      </c>
      <c r="D269" s="107" t="s">
        <v>95</v>
      </c>
      <c r="E269" s="140">
        <v>500</v>
      </c>
      <c r="F269" s="140">
        <f t="shared" si="4"/>
        <v>19000</v>
      </c>
    </row>
    <row r="270" spans="1:6" x14ac:dyDescent="0.3">
      <c r="A270" s="128">
        <v>4288</v>
      </c>
      <c r="B270" s="106" t="s">
        <v>781</v>
      </c>
      <c r="C270" s="99"/>
      <c r="D270" s="107" t="s">
        <v>95</v>
      </c>
      <c r="E270" s="140"/>
      <c r="F270" s="140">
        <f t="shared" si="4"/>
        <v>0</v>
      </c>
    </row>
    <row r="271" spans="1:6" ht="24" x14ac:dyDescent="0.3">
      <c r="A271" s="128">
        <v>4289</v>
      </c>
      <c r="B271" s="106" t="s">
        <v>782</v>
      </c>
      <c r="C271" s="99"/>
      <c r="D271" s="107" t="s">
        <v>95</v>
      </c>
      <c r="E271" s="140"/>
      <c r="F271" s="140">
        <f t="shared" si="4"/>
        <v>0</v>
      </c>
    </row>
    <row r="272" spans="1:6" x14ac:dyDescent="0.3">
      <c r="A272" s="128">
        <v>4290</v>
      </c>
      <c r="B272" s="106" t="s">
        <v>783</v>
      </c>
      <c r="C272" s="99"/>
      <c r="D272" s="107" t="s">
        <v>95</v>
      </c>
      <c r="E272" s="140"/>
      <c r="F272" s="140">
        <f t="shared" si="4"/>
        <v>0</v>
      </c>
    </row>
    <row r="273" spans="1:6" ht="24" x14ac:dyDescent="0.3">
      <c r="A273" s="128">
        <v>4291</v>
      </c>
      <c r="B273" s="106" t="s">
        <v>784</v>
      </c>
      <c r="C273" s="99"/>
      <c r="D273" s="107" t="s">
        <v>95</v>
      </c>
      <c r="E273" s="140"/>
      <c r="F273" s="140">
        <f t="shared" si="4"/>
        <v>0</v>
      </c>
    </row>
    <row r="274" spans="1:6" ht="24" x14ac:dyDescent="0.3">
      <c r="A274" s="128">
        <v>4292</v>
      </c>
      <c r="B274" s="106" t="s">
        <v>785</v>
      </c>
      <c r="C274" s="99"/>
      <c r="D274" s="107" t="s">
        <v>95</v>
      </c>
      <c r="E274" s="140"/>
      <c r="F274" s="140">
        <f t="shared" si="4"/>
        <v>0</v>
      </c>
    </row>
    <row r="275" spans="1:6" x14ac:dyDescent="0.3">
      <c r="A275" s="128">
        <v>4293</v>
      </c>
      <c r="B275" s="106" t="s">
        <v>786</v>
      </c>
      <c r="C275" s="99"/>
      <c r="D275" s="107" t="s">
        <v>95</v>
      </c>
      <c r="E275" s="140"/>
      <c r="F275" s="140">
        <f t="shared" si="4"/>
        <v>0</v>
      </c>
    </row>
    <row r="276" spans="1:6" x14ac:dyDescent="0.3">
      <c r="A276" s="128">
        <v>4294</v>
      </c>
      <c r="B276" s="106" t="s">
        <v>787</v>
      </c>
      <c r="C276" s="99"/>
      <c r="D276" s="107" t="s">
        <v>95</v>
      </c>
      <c r="E276" s="140"/>
      <c r="F276" s="140">
        <f t="shared" si="4"/>
        <v>0</v>
      </c>
    </row>
    <row r="277" spans="1:6" x14ac:dyDescent="0.3">
      <c r="A277" s="128">
        <v>4295</v>
      </c>
      <c r="B277" s="106" t="s">
        <v>788</v>
      </c>
      <c r="C277" s="99"/>
      <c r="D277" s="107" t="s">
        <v>95</v>
      </c>
      <c r="E277" s="140"/>
      <c r="F277" s="140">
        <f t="shared" si="4"/>
        <v>0</v>
      </c>
    </row>
    <row r="278" spans="1:6" x14ac:dyDescent="0.3">
      <c r="A278" s="128">
        <v>4296</v>
      </c>
      <c r="B278" s="106" t="s">
        <v>789</v>
      </c>
      <c r="C278" s="99"/>
      <c r="D278" s="107" t="s">
        <v>95</v>
      </c>
      <c r="E278" s="140"/>
      <c r="F278" s="140">
        <f t="shared" si="4"/>
        <v>0</v>
      </c>
    </row>
    <row r="279" spans="1:6" x14ac:dyDescent="0.3">
      <c r="A279" s="128">
        <v>4297</v>
      </c>
      <c r="B279" s="106" t="s">
        <v>790</v>
      </c>
      <c r="C279" s="98">
        <f>71-15</f>
        <v>56</v>
      </c>
      <c r="D279" s="107" t="s">
        <v>95</v>
      </c>
      <c r="E279" s="140">
        <v>350</v>
      </c>
      <c r="F279" s="140">
        <f t="shared" si="4"/>
        <v>19600</v>
      </c>
    </row>
    <row r="280" spans="1:6" x14ac:dyDescent="0.3">
      <c r="A280" s="128">
        <v>4301</v>
      </c>
      <c r="B280" s="106" t="s">
        <v>791</v>
      </c>
      <c r="C280" s="98">
        <f>27-12</f>
        <v>15</v>
      </c>
      <c r="D280" s="107" t="s">
        <v>95</v>
      </c>
      <c r="E280" s="140">
        <v>300</v>
      </c>
      <c r="F280" s="140">
        <f t="shared" si="4"/>
        <v>4500</v>
      </c>
    </row>
    <row r="281" spans="1:6" x14ac:dyDescent="0.3">
      <c r="A281" s="128">
        <v>4302</v>
      </c>
      <c r="B281" s="106" t="s">
        <v>792</v>
      </c>
      <c r="C281" s="99">
        <v>17</v>
      </c>
      <c r="D281" s="107" t="s">
        <v>95</v>
      </c>
      <c r="E281" s="140">
        <v>100</v>
      </c>
      <c r="F281" s="140">
        <f t="shared" si="4"/>
        <v>1700</v>
      </c>
    </row>
    <row r="282" spans="1:6" x14ac:dyDescent="0.3">
      <c r="A282" s="128">
        <v>4305</v>
      </c>
      <c r="B282" s="106" t="s">
        <v>793</v>
      </c>
      <c r="C282" s="99">
        <v>8</v>
      </c>
      <c r="D282" s="107" t="s">
        <v>95</v>
      </c>
      <c r="E282" s="140">
        <v>150</v>
      </c>
      <c r="F282" s="140">
        <f t="shared" si="4"/>
        <v>1200</v>
      </c>
    </row>
    <row r="283" spans="1:6" x14ac:dyDescent="0.3">
      <c r="A283" s="128">
        <v>4306</v>
      </c>
      <c r="B283" s="106" t="s">
        <v>794</v>
      </c>
      <c r="C283" s="99">
        <v>9</v>
      </c>
      <c r="D283" s="107" t="s">
        <v>95</v>
      </c>
      <c r="E283" s="140">
        <v>250</v>
      </c>
      <c r="F283" s="140">
        <f t="shared" si="4"/>
        <v>2250</v>
      </c>
    </row>
    <row r="284" spans="1:6" x14ac:dyDescent="0.3">
      <c r="A284" s="128">
        <v>4307</v>
      </c>
      <c r="B284" s="106" t="s">
        <v>795</v>
      </c>
      <c r="C284" s="99">
        <v>14</v>
      </c>
      <c r="D284" s="107" t="s">
        <v>95</v>
      </c>
      <c r="E284" s="140">
        <v>250</v>
      </c>
      <c r="F284" s="140">
        <f t="shared" si="4"/>
        <v>3500</v>
      </c>
    </row>
    <row r="285" spans="1:6" x14ac:dyDescent="0.3">
      <c r="A285" s="128">
        <v>4309</v>
      </c>
      <c r="B285" s="106" t="s">
        <v>796</v>
      </c>
      <c r="C285" s="99">
        <v>6</v>
      </c>
      <c r="D285" s="107" t="s">
        <v>95</v>
      </c>
      <c r="E285" s="140">
        <v>500</v>
      </c>
      <c r="F285" s="140">
        <f t="shared" si="4"/>
        <v>3000</v>
      </c>
    </row>
    <row r="286" spans="1:6" x14ac:dyDescent="0.3">
      <c r="A286" s="128">
        <v>4310</v>
      </c>
      <c r="B286" s="106" t="s">
        <v>797</v>
      </c>
      <c r="C286" s="99"/>
      <c r="D286" s="107" t="s">
        <v>95</v>
      </c>
      <c r="E286" s="140"/>
      <c r="F286" s="140">
        <f t="shared" si="4"/>
        <v>0</v>
      </c>
    </row>
    <row r="287" spans="1:6" x14ac:dyDescent="0.3">
      <c r="A287" s="128">
        <v>4311</v>
      </c>
      <c r="B287" s="106" t="s">
        <v>798</v>
      </c>
      <c r="C287" s="99"/>
      <c r="D287" s="107" t="s">
        <v>95</v>
      </c>
      <c r="E287" s="140"/>
      <c r="F287" s="140">
        <f t="shared" si="4"/>
        <v>0</v>
      </c>
    </row>
    <row r="288" spans="1:6" x14ac:dyDescent="0.3">
      <c r="A288" s="128">
        <v>4312</v>
      </c>
      <c r="B288" s="106" t="s">
        <v>799</v>
      </c>
      <c r="C288" s="99">
        <v>20</v>
      </c>
      <c r="D288" s="107" t="s">
        <v>95</v>
      </c>
      <c r="E288" s="140">
        <v>200</v>
      </c>
      <c r="F288" s="140">
        <f t="shared" si="4"/>
        <v>4000</v>
      </c>
    </row>
    <row r="289" spans="1:6" x14ac:dyDescent="0.3">
      <c r="A289" s="128">
        <v>4313</v>
      </c>
      <c r="B289" s="106" t="s">
        <v>800</v>
      </c>
      <c r="C289" s="99">
        <v>10</v>
      </c>
      <c r="D289" s="107" t="s">
        <v>95</v>
      </c>
      <c r="E289" s="140">
        <v>250</v>
      </c>
      <c r="F289" s="140">
        <f t="shared" si="4"/>
        <v>2500</v>
      </c>
    </row>
    <row r="290" spans="1:6" x14ac:dyDescent="0.3">
      <c r="A290" s="128">
        <v>4314</v>
      </c>
      <c r="B290" s="106" t="s">
        <v>801</v>
      </c>
      <c r="C290" s="99">
        <v>40</v>
      </c>
      <c r="D290" s="107" t="s">
        <v>95</v>
      </c>
      <c r="E290" s="140">
        <v>350</v>
      </c>
      <c r="F290" s="140">
        <f t="shared" si="4"/>
        <v>14000</v>
      </c>
    </row>
    <row r="291" spans="1:6" x14ac:dyDescent="0.3">
      <c r="A291" s="128">
        <v>4315</v>
      </c>
      <c r="B291" s="106" t="s">
        <v>802</v>
      </c>
      <c r="C291" s="99">
        <v>1</v>
      </c>
      <c r="D291" s="107" t="s">
        <v>95</v>
      </c>
      <c r="E291" s="140">
        <v>2000</v>
      </c>
      <c r="F291" s="140">
        <f t="shared" si="4"/>
        <v>2000</v>
      </c>
    </row>
    <row r="292" spans="1:6" x14ac:dyDescent="0.3">
      <c r="A292" s="128">
        <v>4316</v>
      </c>
      <c r="B292" s="106" t="s">
        <v>803</v>
      </c>
      <c r="C292" s="99">
        <v>1</v>
      </c>
      <c r="D292" s="107" t="s">
        <v>95</v>
      </c>
      <c r="E292" s="140">
        <v>500</v>
      </c>
      <c r="F292" s="140">
        <f t="shared" si="4"/>
        <v>500</v>
      </c>
    </row>
    <row r="293" spans="1:6" x14ac:dyDescent="0.3">
      <c r="A293" s="128">
        <v>4317</v>
      </c>
      <c r="B293" s="106" t="s">
        <v>804</v>
      </c>
      <c r="C293" s="99">
        <v>25</v>
      </c>
      <c r="D293" s="107" t="s">
        <v>95</v>
      </c>
      <c r="E293" s="140">
        <v>500</v>
      </c>
      <c r="F293" s="140">
        <f t="shared" si="4"/>
        <v>12500</v>
      </c>
    </row>
    <row r="294" spans="1:6" x14ac:dyDescent="0.3">
      <c r="A294" s="128">
        <v>4318</v>
      </c>
      <c r="B294" s="106" t="s">
        <v>805</v>
      </c>
      <c r="C294" s="99"/>
      <c r="D294" s="107" t="s">
        <v>95</v>
      </c>
      <c r="E294" s="140"/>
      <c r="F294" s="140">
        <f t="shared" si="4"/>
        <v>0</v>
      </c>
    </row>
    <row r="295" spans="1:6" x14ac:dyDescent="0.3">
      <c r="A295" s="128">
        <v>4319</v>
      </c>
      <c r="B295" s="106" t="s">
        <v>806</v>
      </c>
      <c r="C295" s="99"/>
      <c r="D295" s="107" t="s">
        <v>95</v>
      </c>
      <c r="E295" s="140"/>
      <c r="F295" s="140">
        <f t="shared" si="4"/>
        <v>0</v>
      </c>
    </row>
    <row r="296" spans="1:6" x14ac:dyDescent="0.3">
      <c r="A296" s="128">
        <v>4320</v>
      </c>
      <c r="B296" s="106" t="s">
        <v>807</v>
      </c>
      <c r="C296" s="99"/>
      <c r="D296" s="107" t="s">
        <v>95</v>
      </c>
      <c r="E296" s="140"/>
      <c r="F296" s="140">
        <f t="shared" si="4"/>
        <v>0</v>
      </c>
    </row>
    <row r="297" spans="1:6" x14ac:dyDescent="0.3">
      <c r="A297" s="128">
        <v>4321</v>
      </c>
      <c r="B297" s="106" t="s">
        <v>808</v>
      </c>
      <c r="C297" s="99">
        <v>28</v>
      </c>
      <c r="D297" s="107" t="s">
        <v>95</v>
      </c>
      <c r="E297" s="140">
        <v>900</v>
      </c>
      <c r="F297" s="140">
        <f t="shared" ref="F297:F352" si="5">SUM(E297)*C297</f>
        <v>25200</v>
      </c>
    </row>
    <row r="298" spans="1:6" x14ac:dyDescent="0.3">
      <c r="A298" s="128">
        <v>4322</v>
      </c>
      <c r="B298" s="106" t="s">
        <v>809</v>
      </c>
      <c r="C298" s="99"/>
      <c r="D298" s="107" t="s">
        <v>95</v>
      </c>
      <c r="E298" s="140"/>
      <c r="F298" s="140">
        <f t="shared" si="5"/>
        <v>0</v>
      </c>
    </row>
    <row r="299" spans="1:6" x14ac:dyDescent="0.3">
      <c r="A299" s="128">
        <v>4323</v>
      </c>
      <c r="B299" s="106" t="s">
        <v>810</v>
      </c>
      <c r="C299" s="99">
        <v>10</v>
      </c>
      <c r="D299" s="107" t="s">
        <v>95</v>
      </c>
      <c r="E299" s="140">
        <v>350</v>
      </c>
      <c r="F299" s="140">
        <f t="shared" si="5"/>
        <v>3500</v>
      </c>
    </row>
    <row r="300" spans="1:6" x14ac:dyDescent="0.3">
      <c r="A300" s="128">
        <v>4324</v>
      </c>
      <c r="B300" s="106" t="s">
        <v>811</v>
      </c>
      <c r="C300" s="99">
        <v>13</v>
      </c>
      <c r="D300" s="107" t="s">
        <v>95</v>
      </c>
      <c r="E300" s="140">
        <v>350</v>
      </c>
      <c r="F300" s="140">
        <f t="shared" si="5"/>
        <v>4550</v>
      </c>
    </row>
    <row r="301" spans="1:6" x14ac:dyDescent="0.3">
      <c r="A301" s="128">
        <v>4325</v>
      </c>
      <c r="B301" s="106" t="s">
        <v>812</v>
      </c>
      <c r="C301" s="99"/>
      <c r="D301" s="107" t="s">
        <v>95</v>
      </c>
      <c r="E301" s="140"/>
      <c r="F301" s="140">
        <f t="shared" si="5"/>
        <v>0</v>
      </c>
    </row>
    <row r="302" spans="1:6" x14ac:dyDescent="0.3">
      <c r="A302" s="128">
        <v>4326</v>
      </c>
      <c r="B302" s="106" t="s">
        <v>813</v>
      </c>
      <c r="C302" s="99"/>
      <c r="D302" s="107" t="s">
        <v>95</v>
      </c>
      <c r="E302" s="140"/>
      <c r="F302" s="140">
        <f t="shared" si="5"/>
        <v>0</v>
      </c>
    </row>
    <row r="303" spans="1:6" x14ac:dyDescent="0.3">
      <c r="A303" s="128">
        <v>4327</v>
      </c>
      <c r="B303" s="106" t="s">
        <v>814</v>
      </c>
      <c r="C303" s="99">
        <v>2</v>
      </c>
      <c r="D303" s="107" t="s">
        <v>95</v>
      </c>
      <c r="E303" s="140">
        <v>1200</v>
      </c>
      <c r="F303" s="140">
        <f t="shared" si="5"/>
        <v>2400</v>
      </c>
    </row>
    <row r="304" spans="1:6" x14ac:dyDescent="0.3">
      <c r="A304" s="128">
        <v>4331</v>
      </c>
      <c r="B304" s="106" t="s">
        <v>815</v>
      </c>
      <c r="C304" s="99">
        <v>140</v>
      </c>
      <c r="D304" s="107" t="s">
        <v>95</v>
      </c>
      <c r="E304" s="140">
        <v>300</v>
      </c>
      <c r="F304" s="140">
        <f t="shared" si="5"/>
        <v>42000</v>
      </c>
    </row>
    <row r="305" spans="1:6" x14ac:dyDescent="0.3">
      <c r="A305" s="128">
        <v>4332</v>
      </c>
      <c r="B305" s="106" t="s">
        <v>816</v>
      </c>
      <c r="C305" s="99">
        <v>10</v>
      </c>
      <c r="D305" s="107" t="s">
        <v>95</v>
      </c>
      <c r="E305" s="140">
        <v>300</v>
      </c>
      <c r="F305" s="140">
        <f t="shared" si="5"/>
        <v>3000</v>
      </c>
    </row>
    <row r="306" spans="1:6" x14ac:dyDescent="0.3">
      <c r="A306" s="128">
        <v>4334</v>
      </c>
      <c r="B306" s="106" t="s">
        <v>817</v>
      </c>
      <c r="C306" s="99">
        <v>18</v>
      </c>
      <c r="D306" s="107" t="s">
        <v>95</v>
      </c>
      <c r="E306" s="140">
        <v>800</v>
      </c>
      <c r="F306" s="140">
        <f t="shared" si="5"/>
        <v>14400</v>
      </c>
    </row>
    <row r="307" spans="1:6" x14ac:dyDescent="0.3">
      <c r="A307" s="128">
        <v>4335</v>
      </c>
      <c r="B307" s="106" t="s">
        <v>818</v>
      </c>
      <c r="C307" s="99">
        <v>6</v>
      </c>
      <c r="D307" s="107" t="s">
        <v>95</v>
      </c>
      <c r="E307" s="140">
        <v>100</v>
      </c>
      <c r="F307" s="140">
        <f t="shared" si="5"/>
        <v>600</v>
      </c>
    </row>
    <row r="308" spans="1:6" x14ac:dyDescent="0.3">
      <c r="A308" s="128">
        <v>4336</v>
      </c>
      <c r="B308" s="106" t="s">
        <v>819</v>
      </c>
      <c r="C308" s="99"/>
      <c r="D308" s="107" t="s">
        <v>95</v>
      </c>
      <c r="E308" s="140"/>
      <c r="F308" s="140">
        <f t="shared" si="5"/>
        <v>0</v>
      </c>
    </row>
    <row r="309" spans="1:6" x14ac:dyDescent="0.3">
      <c r="A309" s="128">
        <v>4337</v>
      </c>
      <c r="B309" s="106" t="s">
        <v>820</v>
      </c>
      <c r="C309" s="99">
        <v>36</v>
      </c>
      <c r="D309" s="107" t="s">
        <v>95</v>
      </c>
      <c r="E309" s="140">
        <v>50</v>
      </c>
      <c r="F309" s="140">
        <f t="shared" si="5"/>
        <v>1800</v>
      </c>
    </row>
    <row r="310" spans="1:6" x14ac:dyDescent="0.3">
      <c r="A310" s="128">
        <v>4338</v>
      </c>
      <c r="B310" s="106" t="s">
        <v>896</v>
      </c>
      <c r="C310" s="99">
        <v>270</v>
      </c>
      <c r="D310" s="107" t="s">
        <v>95</v>
      </c>
      <c r="E310" s="140">
        <v>100</v>
      </c>
      <c r="F310" s="140">
        <f t="shared" si="5"/>
        <v>27000</v>
      </c>
    </row>
    <row r="311" spans="1:6" x14ac:dyDescent="0.3">
      <c r="A311" s="128">
        <v>4339</v>
      </c>
      <c r="B311" s="106" t="s">
        <v>821</v>
      </c>
      <c r="C311" s="99">
        <v>2910</v>
      </c>
      <c r="D311" s="107" t="s">
        <v>95</v>
      </c>
      <c r="E311" s="140">
        <v>180</v>
      </c>
      <c r="F311" s="140">
        <f t="shared" si="5"/>
        <v>523800</v>
      </c>
    </row>
    <row r="312" spans="1:6" x14ac:dyDescent="0.3">
      <c r="A312" s="128">
        <v>4340</v>
      </c>
      <c r="B312" s="106" t="s">
        <v>822</v>
      </c>
      <c r="C312" s="99"/>
      <c r="D312" s="107" t="s">
        <v>95</v>
      </c>
      <c r="E312" s="140"/>
      <c r="F312" s="140">
        <f t="shared" si="5"/>
        <v>0</v>
      </c>
    </row>
    <row r="313" spans="1:6" x14ac:dyDescent="0.3">
      <c r="A313" s="128">
        <v>4341</v>
      </c>
      <c r="B313" s="106" t="s">
        <v>823</v>
      </c>
      <c r="C313" s="99">
        <v>1378</v>
      </c>
      <c r="D313" s="107" t="s">
        <v>95</v>
      </c>
      <c r="E313" s="140">
        <v>100</v>
      </c>
      <c r="F313" s="140">
        <f t="shared" si="5"/>
        <v>137800</v>
      </c>
    </row>
    <row r="314" spans="1:6" x14ac:dyDescent="0.3">
      <c r="A314" s="128">
        <v>4342</v>
      </c>
      <c r="B314" s="106" t="s">
        <v>824</v>
      </c>
      <c r="C314" s="99">
        <v>228</v>
      </c>
      <c r="D314" s="107" t="s">
        <v>95</v>
      </c>
      <c r="E314" s="140">
        <v>100</v>
      </c>
      <c r="F314" s="140">
        <f t="shared" si="5"/>
        <v>22800</v>
      </c>
    </row>
    <row r="315" spans="1:6" x14ac:dyDescent="0.3">
      <c r="A315" s="128">
        <v>4343</v>
      </c>
      <c r="B315" s="106" t="s">
        <v>825</v>
      </c>
      <c r="C315" s="99">
        <v>56</v>
      </c>
      <c r="D315" s="107" t="s">
        <v>95</v>
      </c>
      <c r="E315" s="140">
        <v>120</v>
      </c>
      <c r="F315" s="140">
        <f t="shared" si="5"/>
        <v>6720</v>
      </c>
    </row>
    <row r="316" spans="1:6" x14ac:dyDescent="0.3">
      <c r="A316" s="128">
        <v>4344</v>
      </c>
      <c r="B316" s="106" t="s">
        <v>826</v>
      </c>
      <c r="C316" s="99">
        <v>10</v>
      </c>
      <c r="D316" s="107" t="s">
        <v>95</v>
      </c>
      <c r="E316" s="140">
        <v>150</v>
      </c>
      <c r="F316" s="140">
        <f t="shared" si="5"/>
        <v>1500</v>
      </c>
    </row>
    <row r="317" spans="1:6" x14ac:dyDescent="0.3">
      <c r="A317" s="128">
        <v>4345</v>
      </c>
      <c r="B317" s="106" t="s">
        <v>827</v>
      </c>
      <c r="C317" s="99">
        <v>8</v>
      </c>
      <c r="D317" s="107" t="s">
        <v>95</v>
      </c>
      <c r="E317" s="140">
        <v>200</v>
      </c>
      <c r="F317" s="140">
        <f t="shared" si="5"/>
        <v>1600</v>
      </c>
    </row>
    <row r="318" spans="1:6" x14ac:dyDescent="0.3">
      <c r="A318" s="128">
        <v>4346</v>
      </c>
      <c r="B318" s="106" t="s">
        <v>828</v>
      </c>
      <c r="C318" s="99">
        <v>380</v>
      </c>
      <c r="D318" s="107" t="s">
        <v>95</v>
      </c>
      <c r="E318" s="140">
        <v>50</v>
      </c>
      <c r="F318" s="140">
        <f t="shared" si="5"/>
        <v>19000</v>
      </c>
    </row>
    <row r="319" spans="1:6" x14ac:dyDescent="0.3">
      <c r="A319" s="128">
        <v>4347</v>
      </c>
      <c r="B319" s="106" t="s">
        <v>829</v>
      </c>
      <c r="C319" s="99">
        <v>45</v>
      </c>
      <c r="D319" s="107" t="s">
        <v>95</v>
      </c>
      <c r="E319" s="140">
        <v>50</v>
      </c>
      <c r="F319" s="140">
        <f t="shared" si="5"/>
        <v>2250</v>
      </c>
    </row>
    <row r="320" spans="1:6" x14ac:dyDescent="0.3">
      <c r="A320" s="128">
        <v>4348</v>
      </c>
      <c r="B320" s="106" t="s">
        <v>830</v>
      </c>
      <c r="C320" s="99"/>
      <c r="D320" s="107" t="s">
        <v>95</v>
      </c>
      <c r="E320" s="140"/>
      <c r="F320" s="140">
        <f t="shared" si="5"/>
        <v>0</v>
      </c>
    </row>
    <row r="321" spans="1:6" x14ac:dyDescent="0.3">
      <c r="A321" s="128">
        <v>4349</v>
      </c>
      <c r="B321" s="106" t="s">
        <v>831</v>
      </c>
      <c r="C321" s="99">
        <v>1</v>
      </c>
      <c r="D321" s="107" t="s">
        <v>95</v>
      </c>
      <c r="E321" s="140">
        <v>1000</v>
      </c>
      <c r="F321" s="140">
        <f t="shared" si="5"/>
        <v>1000</v>
      </c>
    </row>
    <row r="322" spans="1:6" x14ac:dyDescent="0.3">
      <c r="A322" s="128">
        <v>4351</v>
      </c>
      <c r="B322" s="106" t="s">
        <v>832</v>
      </c>
      <c r="C322" s="99">
        <v>10</v>
      </c>
      <c r="D322" s="107" t="s">
        <v>95</v>
      </c>
      <c r="E322" s="140">
        <v>1500</v>
      </c>
      <c r="F322" s="140">
        <f t="shared" si="5"/>
        <v>15000</v>
      </c>
    </row>
    <row r="323" spans="1:6" x14ac:dyDescent="0.3">
      <c r="A323" s="128">
        <v>4352</v>
      </c>
      <c r="B323" s="106" t="s">
        <v>833</v>
      </c>
      <c r="C323" s="99">
        <v>10</v>
      </c>
      <c r="D323" s="107" t="s">
        <v>95</v>
      </c>
      <c r="E323" s="140">
        <v>1000</v>
      </c>
      <c r="F323" s="140">
        <f t="shared" si="5"/>
        <v>10000</v>
      </c>
    </row>
    <row r="324" spans="1:6" x14ac:dyDescent="0.3">
      <c r="A324" s="128">
        <v>4354</v>
      </c>
      <c r="B324" s="106" t="s">
        <v>834</v>
      </c>
      <c r="C324" s="99">
        <v>17</v>
      </c>
      <c r="D324" s="107" t="s">
        <v>95</v>
      </c>
      <c r="E324" s="140">
        <v>1000</v>
      </c>
      <c r="F324" s="140">
        <f t="shared" si="5"/>
        <v>17000</v>
      </c>
    </row>
    <row r="325" spans="1:6" x14ac:dyDescent="0.3">
      <c r="A325" s="128">
        <v>4355</v>
      </c>
      <c r="B325" s="106" t="s">
        <v>835</v>
      </c>
      <c r="C325" s="99">
        <v>1463</v>
      </c>
      <c r="D325" s="107" t="s">
        <v>95</v>
      </c>
      <c r="E325" s="140">
        <v>800</v>
      </c>
      <c r="F325" s="140">
        <f t="shared" si="5"/>
        <v>1170400</v>
      </c>
    </row>
    <row r="326" spans="1:6" x14ac:dyDescent="0.3">
      <c r="A326" s="128">
        <v>4356</v>
      </c>
      <c r="B326" s="106" t="s">
        <v>836</v>
      </c>
      <c r="C326" s="99">
        <v>21</v>
      </c>
      <c r="D326" s="107" t="s">
        <v>95</v>
      </c>
      <c r="E326" s="140">
        <v>400</v>
      </c>
      <c r="F326" s="140">
        <f t="shared" si="5"/>
        <v>8400</v>
      </c>
    </row>
    <row r="327" spans="1:6" x14ac:dyDescent="0.3">
      <c r="A327" s="128">
        <v>4357</v>
      </c>
      <c r="B327" s="106" t="s">
        <v>837</v>
      </c>
      <c r="C327" s="99">
        <v>10</v>
      </c>
      <c r="D327" s="107" t="s">
        <v>95</v>
      </c>
      <c r="E327" s="140">
        <v>400</v>
      </c>
      <c r="F327" s="140">
        <f t="shared" si="5"/>
        <v>4000</v>
      </c>
    </row>
    <row r="328" spans="1:6" x14ac:dyDescent="0.3">
      <c r="A328" s="128">
        <v>4358</v>
      </c>
      <c r="B328" s="106" t="s">
        <v>838</v>
      </c>
      <c r="C328" s="99">
        <v>1</v>
      </c>
      <c r="D328" s="107" t="s">
        <v>95</v>
      </c>
      <c r="E328" s="140">
        <v>500</v>
      </c>
      <c r="F328" s="140">
        <f t="shared" si="5"/>
        <v>500</v>
      </c>
    </row>
    <row r="329" spans="1:6" x14ac:dyDescent="0.3">
      <c r="A329" s="128">
        <v>4361</v>
      </c>
      <c r="B329" s="106" t="s">
        <v>839</v>
      </c>
      <c r="C329" s="99">
        <v>1</v>
      </c>
      <c r="D329" s="107" t="s">
        <v>95</v>
      </c>
      <c r="E329" s="140">
        <v>800</v>
      </c>
      <c r="F329" s="140">
        <f t="shared" si="5"/>
        <v>800</v>
      </c>
    </row>
    <row r="330" spans="1:6" x14ac:dyDescent="0.3">
      <c r="A330" s="128">
        <v>4362</v>
      </c>
      <c r="B330" s="106" t="s">
        <v>840</v>
      </c>
      <c r="C330" s="99">
        <v>20</v>
      </c>
      <c r="D330" s="107" t="s">
        <v>95</v>
      </c>
      <c r="E330" s="140">
        <v>1000</v>
      </c>
      <c r="F330" s="140">
        <f t="shared" si="5"/>
        <v>20000</v>
      </c>
    </row>
    <row r="331" spans="1:6" x14ac:dyDescent="0.3">
      <c r="A331" s="128">
        <v>4363</v>
      </c>
      <c r="B331" s="106" t="s">
        <v>841</v>
      </c>
      <c r="C331" s="99"/>
      <c r="D331" s="107" t="s">
        <v>95</v>
      </c>
      <c r="E331" s="140"/>
      <c r="F331" s="140">
        <f t="shared" si="5"/>
        <v>0</v>
      </c>
    </row>
    <row r="332" spans="1:6" x14ac:dyDescent="0.3">
      <c r="A332" s="128">
        <v>4364</v>
      </c>
      <c r="B332" s="106" t="s">
        <v>842</v>
      </c>
      <c r="C332" s="99">
        <v>12</v>
      </c>
      <c r="D332" s="107" t="s">
        <v>95</v>
      </c>
      <c r="E332" s="140">
        <v>1000</v>
      </c>
      <c r="F332" s="140">
        <f t="shared" si="5"/>
        <v>12000</v>
      </c>
    </row>
    <row r="333" spans="1:6" x14ac:dyDescent="0.3">
      <c r="A333" s="128">
        <v>4365</v>
      </c>
      <c r="B333" s="106" t="s">
        <v>843</v>
      </c>
      <c r="C333" s="99">
        <v>4</v>
      </c>
      <c r="D333" s="107" t="s">
        <v>95</v>
      </c>
      <c r="E333" s="140">
        <v>1600</v>
      </c>
      <c r="F333" s="140">
        <f t="shared" si="5"/>
        <v>6400</v>
      </c>
    </row>
    <row r="334" spans="1:6" x14ac:dyDescent="0.3">
      <c r="A334" s="128">
        <v>4366</v>
      </c>
      <c r="B334" s="106" t="s">
        <v>844</v>
      </c>
      <c r="C334" s="99">
        <v>38</v>
      </c>
      <c r="D334" s="107" t="s">
        <v>95</v>
      </c>
      <c r="E334" s="140">
        <v>1700</v>
      </c>
      <c r="F334" s="140">
        <f t="shared" si="5"/>
        <v>64600</v>
      </c>
    </row>
    <row r="335" spans="1:6" x14ac:dyDescent="0.3">
      <c r="A335" s="128">
        <v>4367</v>
      </c>
      <c r="B335" s="106" t="s">
        <v>845</v>
      </c>
      <c r="C335" s="99"/>
      <c r="D335" s="107" t="s">
        <v>95</v>
      </c>
      <c r="E335" s="140"/>
      <c r="F335" s="140">
        <f t="shared" si="5"/>
        <v>0</v>
      </c>
    </row>
    <row r="336" spans="1:6" x14ac:dyDescent="0.3">
      <c r="A336" s="128">
        <v>4368</v>
      </c>
      <c r="B336" s="106" t="s">
        <v>846</v>
      </c>
      <c r="C336" s="99">
        <v>2</v>
      </c>
      <c r="D336" s="107" t="s">
        <v>95</v>
      </c>
      <c r="E336" s="140">
        <v>2000</v>
      </c>
      <c r="F336" s="140">
        <f t="shared" si="5"/>
        <v>4000</v>
      </c>
    </row>
    <row r="337" spans="1:6" x14ac:dyDescent="0.3">
      <c r="A337" s="128">
        <v>4369</v>
      </c>
      <c r="B337" s="106" t="s">
        <v>847</v>
      </c>
      <c r="C337" s="99">
        <v>29</v>
      </c>
      <c r="D337" s="107" t="s">
        <v>95</v>
      </c>
      <c r="E337" s="140">
        <v>1650</v>
      </c>
      <c r="F337" s="140">
        <f t="shared" si="5"/>
        <v>47850</v>
      </c>
    </row>
    <row r="338" spans="1:6" x14ac:dyDescent="0.3">
      <c r="A338" s="128">
        <v>4370</v>
      </c>
      <c r="B338" s="106" t="s">
        <v>848</v>
      </c>
      <c r="C338" s="99"/>
      <c r="D338" s="107" t="s">
        <v>95</v>
      </c>
      <c r="E338" s="140"/>
      <c r="F338" s="140">
        <f t="shared" si="5"/>
        <v>0</v>
      </c>
    </row>
    <row r="339" spans="1:6" x14ac:dyDescent="0.3">
      <c r="A339" s="128">
        <v>4371</v>
      </c>
      <c r="B339" s="106" t="s">
        <v>849</v>
      </c>
      <c r="C339" s="99"/>
      <c r="D339" s="107" t="s">
        <v>95</v>
      </c>
      <c r="E339" s="140"/>
      <c r="F339" s="140">
        <f t="shared" si="5"/>
        <v>0</v>
      </c>
    </row>
    <row r="340" spans="1:6" x14ac:dyDescent="0.3">
      <c r="A340" s="128">
        <v>4372</v>
      </c>
      <c r="B340" s="106" t="s">
        <v>850</v>
      </c>
      <c r="C340" s="99">
        <v>10</v>
      </c>
      <c r="D340" s="107" t="s">
        <v>95</v>
      </c>
      <c r="E340" s="140">
        <v>1800</v>
      </c>
      <c r="F340" s="140">
        <f t="shared" si="5"/>
        <v>18000</v>
      </c>
    </row>
    <row r="341" spans="1:6" x14ac:dyDescent="0.3">
      <c r="A341" s="128">
        <v>4373</v>
      </c>
      <c r="B341" s="106" t="s">
        <v>851</v>
      </c>
      <c r="C341" s="99">
        <v>1</v>
      </c>
      <c r="D341" s="107" t="s">
        <v>95</v>
      </c>
      <c r="E341" s="140">
        <v>1600</v>
      </c>
      <c r="F341" s="140">
        <f t="shared" si="5"/>
        <v>1600</v>
      </c>
    </row>
    <row r="342" spans="1:6" x14ac:dyDescent="0.3">
      <c r="A342" s="128">
        <v>4374</v>
      </c>
      <c r="B342" s="106" t="s">
        <v>852</v>
      </c>
      <c r="C342" s="99">
        <v>25</v>
      </c>
      <c r="D342" s="107" t="s">
        <v>95</v>
      </c>
      <c r="E342" s="140">
        <v>700</v>
      </c>
      <c r="F342" s="140">
        <f t="shared" si="5"/>
        <v>17500</v>
      </c>
    </row>
    <row r="343" spans="1:6" x14ac:dyDescent="0.3">
      <c r="A343" s="128">
        <v>4375</v>
      </c>
      <c r="B343" s="106" t="s">
        <v>853</v>
      </c>
      <c r="C343" s="99">
        <v>4</v>
      </c>
      <c r="D343" s="107" t="s">
        <v>95</v>
      </c>
      <c r="E343" s="140">
        <v>750</v>
      </c>
      <c r="F343" s="140">
        <f t="shared" si="5"/>
        <v>3000</v>
      </c>
    </row>
    <row r="344" spans="1:6" x14ac:dyDescent="0.3">
      <c r="A344" s="128">
        <v>4376</v>
      </c>
      <c r="B344" s="106" t="s">
        <v>854</v>
      </c>
      <c r="C344" s="99">
        <v>37</v>
      </c>
      <c r="D344" s="107" t="s">
        <v>95</v>
      </c>
      <c r="E344" s="140">
        <v>800</v>
      </c>
      <c r="F344" s="140">
        <f t="shared" si="5"/>
        <v>29600</v>
      </c>
    </row>
    <row r="345" spans="1:6" x14ac:dyDescent="0.3">
      <c r="A345" s="128">
        <v>4377</v>
      </c>
      <c r="B345" s="106" t="s">
        <v>855</v>
      </c>
      <c r="C345" s="99">
        <v>23</v>
      </c>
      <c r="D345" s="107" t="s">
        <v>95</v>
      </c>
      <c r="E345" s="140">
        <v>800</v>
      </c>
      <c r="F345" s="140">
        <f t="shared" si="5"/>
        <v>18400</v>
      </c>
    </row>
    <row r="346" spans="1:6" x14ac:dyDescent="0.3">
      <c r="A346" s="128">
        <v>4378</v>
      </c>
      <c r="B346" s="106" t="s">
        <v>856</v>
      </c>
      <c r="C346" s="99">
        <v>45</v>
      </c>
      <c r="D346" s="107" t="s">
        <v>95</v>
      </c>
      <c r="E346" s="140">
        <v>800</v>
      </c>
      <c r="F346" s="140">
        <f t="shared" si="5"/>
        <v>36000</v>
      </c>
    </row>
    <row r="347" spans="1:6" x14ac:dyDescent="0.3">
      <c r="A347" s="128">
        <v>4379</v>
      </c>
      <c r="B347" s="106" t="s">
        <v>857</v>
      </c>
      <c r="C347" s="99"/>
      <c r="D347" s="107" t="s">
        <v>95</v>
      </c>
      <c r="E347" s="140"/>
      <c r="F347" s="140">
        <f t="shared" si="5"/>
        <v>0</v>
      </c>
    </row>
    <row r="348" spans="1:6" x14ac:dyDescent="0.3">
      <c r="A348" s="128">
        <v>4380</v>
      </c>
      <c r="B348" s="106" t="s">
        <v>858</v>
      </c>
      <c r="C348" s="99">
        <v>24</v>
      </c>
      <c r="D348" s="107" t="s">
        <v>95</v>
      </c>
      <c r="E348" s="140">
        <v>800</v>
      </c>
      <c r="F348" s="140">
        <f t="shared" si="5"/>
        <v>19200</v>
      </c>
    </row>
    <row r="349" spans="1:6" x14ac:dyDescent="0.3">
      <c r="A349" s="128">
        <v>4381</v>
      </c>
      <c r="B349" s="106" t="s">
        <v>859</v>
      </c>
      <c r="C349" s="99"/>
      <c r="D349" s="107" t="s">
        <v>95</v>
      </c>
      <c r="E349" s="140"/>
      <c r="F349" s="140">
        <f t="shared" si="5"/>
        <v>0</v>
      </c>
    </row>
    <row r="350" spans="1:6" x14ac:dyDescent="0.3">
      <c r="A350" s="128">
        <v>4382</v>
      </c>
      <c r="B350" s="106" t="s">
        <v>860</v>
      </c>
      <c r="C350" s="99">
        <v>2</v>
      </c>
      <c r="D350" s="107" t="s">
        <v>95</v>
      </c>
      <c r="E350" s="140">
        <v>800</v>
      </c>
      <c r="F350" s="140">
        <f t="shared" si="5"/>
        <v>1600</v>
      </c>
    </row>
    <row r="351" spans="1:6" x14ac:dyDescent="0.3">
      <c r="A351" s="128">
        <v>4383</v>
      </c>
      <c r="B351" s="106" t="s">
        <v>861</v>
      </c>
      <c r="C351" s="99">
        <v>6</v>
      </c>
      <c r="D351" s="107" t="s">
        <v>95</v>
      </c>
      <c r="E351" s="140">
        <v>800</v>
      </c>
      <c r="F351" s="140">
        <f t="shared" si="5"/>
        <v>4800</v>
      </c>
    </row>
    <row r="352" spans="1:6" x14ac:dyDescent="0.3">
      <c r="A352" s="128">
        <v>4384</v>
      </c>
      <c r="B352" s="106" t="s">
        <v>862</v>
      </c>
      <c r="C352" s="99">
        <v>5</v>
      </c>
      <c r="D352" s="107" t="s">
        <v>95</v>
      </c>
      <c r="E352" s="140">
        <v>800</v>
      </c>
      <c r="F352" s="140">
        <f t="shared" si="5"/>
        <v>4000</v>
      </c>
    </row>
    <row r="353" spans="1:6" x14ac:dyDescent="0.3">
      <c r="A353" s="128">
        <v>4385</v>
      </c>
      <c r="B353" s="106" t="s">
        <v>863</v>
      </c>
      <c r="C353" s="99"/>
      <c r="D353" s="107" t="s">
        <v>95</v>
      </c>
      <c r="E353" s="140"/>
      <c r="F353" s="140">
        <f t="shared" ref="F353:F363" si="6">SUM(E353)*C353</f>
        <v>0</v>
      </c>
    </row>
    <row r="354" spans="1:6" x14ac:dyDescent="0.3">
      <c r="A354" s="128">
        <v>4386</v>
      </c>
      <c r="B354" s="106" t="s">
        <v>864</v>
      </c>
      <c r="C354" s="99">
        <v>20</v>
      </c>
      <c r="D354" s="107" t="s">
        <v>95</v>
      </c>
      <c r="E354" s="140">
        <v>1100</v>
      </c>
      <c r="F354" s="140">
        <f t="shared" si="6"/>
        <v>22000</v>
      </c>
    </row>
    <row r="355" spans="1:6" x14ac:dyDescent="0.3">
      <c r="A355" s="128">
        <v>4387</v>
      </c>
      <c r="B355" s="106" t="s">
        <v>865</v>
      </c>
      <c r="C355" s="99">
        <v>26</v>
      </c>
      <c r="D355" s="107" t="s">
        <v>95</v>
      </c>
      <c r="E355" s="140">
        <v>1600</v>
      </c>
      <c r="F355" s="140">
        <f t="shared" si="6"/>
        <v>41600</v>
      </c>
    </row>
    <row r="356" spans="1:6" x14ac:dyDescent="0.3">
      <c r="A356" s="128">
        <v>4388</v>
      </c>
      <c r="B356" s="106" t="s">
        <v>866</v>
      </c>
      <c r="C356" s="99">
        <v>4</v>
      </c>
      <c r="D356" s="107" t="s">
        <v>95</v>
      </c>
      <c r="E356" s="140">
        <v>1800</v>
      </c>
      <c r="F356" s="140">
        <f t="shared" si="6"/>
        <v>7200</v>
      </c>
    </row>
    <row r="357" spans="1:6" x14ac:dyDescent="0.3">
      <c r="A357" s="128">
        <v>4389</v>
      </c>
      <c r="B357" s="106" t="s">
        <v>867</v>
      </c>
      <c r="C357" s="99">
        <v>31</v>
      </c>
      <c r="D357" s="107" t="s">
        <v>95</v>
      </c>
      <c r="E357" s="140">
        <v>1800</v>
      </c>
      <c r="F357" s="140">
        <f t="shared" si="6"/>
        <v>55800</v>
      </c>
    </row>
    <row r="358" spans="1:6" x14ac:dyDescent="0.3">
      <c r="A358" s="128">
        <v>4390</v>
      </c>
      <c r="B358" s="106" t="s">
        <v>868</v>
      </c>
      <c r="C358" s="99">
        <v>1</v>
      </c>
      <c r="D358" s="107" t="s">
        <v>95</v>
      </c>
      <c r="E358" s="140">
        <v>1800</v>
      </c>
      <c r="F358" s="140">
        <f t="shared" si="6"/>
        <v>1800</v>
      </c>
    </row>
    <row r="359" spans="1:6" x14ac:dyDescent="0.3">
      <c r="A359" s="128">
        <v>4391</v>
      </c>
      <c r="B359" s="111" t="s">
        <v>897</v>
      </c>
      <c r="C359" s="99">
        <v>20</v>
      </c>
      <c r="D359" s="107" t="s">
        <v>95</v>
      </c>
      <c r="E359" s="140">
        <v>400</v>
      </c>
      <c r="F359" s="140">
        <f t="shared" si="6"/>
        <v>8000</v>
      </c>
    </row>
    <row r="360" spans="1:6" x14ac:dyDescent="0.3">
      <c r="A360" s="128">
        <v>4392</v>
      </c>
      <c r="B360" s="106" t="s">
        <v>898</v>
      </c>
      <c r="C360" s="99">
        <v>24</v>
      </c>
      <c r="D360" s="107" t="s">
        <v>95</v>
      </c>
      <c r="E360" s="140">
        <v>400</v>
      </c>
      <c r="F360" s="140">
        <f t="shared" si="6"/>
        <v>9600</v>
      </c>
    </row>
    <row r="361" spans="1:6" x14ac:dyDescent="0.3">
      <c r="A361" s="128">
        <v>4393</v>
      </c>
      <c r="B361" s="106" t="s">
        <v>899</v>
      </c>
      <c r="C361" s="99">
        <v>419</v>
      </c>
      <c r="D361" s="107" t="s">
        <v>95</v>
      </c>
      <c r="E361" s="140">
        <v>50</v>
      </c>
      <c r="F361" s="140">
        <f t="shared" si="6"/>
        <v>20950</v>
      </c>
    </row>
    <row r="362" spans="1:6" x14ac:dyDescent="0.3">
      <c r="A362" s="128">
        <v>4394</v>
      </c>
      <c r="B362" s="106" t="s">
        <v>900</v>
      </c>
      <c r="C362" s="99">
        <v>70</v>
      </c>
      <c r="D362" s="107" t="s">
        <v>95</v>
      </c>
      <c r="E362" s="140">
        <v>50</v>
      </c>
      <c r="F362" s="140">
        <f t="shared" si="6"/>
        <v>3500</v>
      </c>
    </row>
    <row r="363" spans="1:6" x14ac:dyDescent="0.3">
      <c r="A363" s="128">
        <v>4395</v>
      </c>
      <c r="B363" s="106" t="s">
        <v>901</v>
      </c>
      <c r="C363" s="99">
        <v>138</v>
      </c>
      <c r="D363" s="107" t="s">
        <v>95</v>
      </c>
      <c r="E363" s="140">
        <v>50</v>
      </c>
      <c r="F363" s="140">
        <f t="shared" si="6"/>
        <v>6900</v>
      </c>
    </row>
    <row r="364" spans="1:6" x14ac:dyDescent="0.3">
      <c r="A364" s="128">
        <v>4396</v>
      </c>
      <c r="B364" s="106" t="s">
        <v>869</v>
      </c>
      <c r="C364" s="99">
        <v>18</v>
      </c>
      <c r="D364" s="107" t="s">
        <v>95</v>
      </c>
      <c r="E364" s="140">
        <v>1500</v>
      </c>
      <c r="F364" s="140">
        <f>SUM(E364)*C364</f>
        <v>27000</v>
      </c>
    </row>
    <row r="365" spans="1:6" x14ac:dyDescent="0.3">
      <c r="B365" s="111"/>
      <c r="C365" s="112"/>
      <c r="F365" s="138">
        <f>SUM(F13:F364)</f>
        <v>4435625</v>
      </c>
    </row>
  </sheetData>
  <autoFilter ref="A12:H365" xr:uid="{00000000-0009-0000-0000-000003000000}"/>
  <hyperlinks>
    <hyperlink ref="A5" r:id="rId1" display="mailto:Faleevmail@mail.ru" xr:uid="{00000000-0004-0000-0300-000000000000}"/>
  </hyperlinks>
  <pageMargins left="0.25" right="0.25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Новосибирск</vt:lpstr>
      <vt:lpstr>Новосибирск из Хабаровск</vt:lpstr>
      <vt:lpstr>Новосибирск (Банковское)</vt:lpstr>
      <vt:lpstr>Новосибирск Электрика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2023-10-12T06:47:58Z</dcterms:modified>
</cp:coreProperties>
</file>